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tabRatio="730" activeTab="1"/>
  </bookViews>
  <sheets>
    <sheet name="Juhend" sheetId="8" r:id="rId1"/>
    <sheet name="Üldinfo" sheetId="5" r:id="rId2"/>
    <sheet name="Kontrollküsimustik - ISQM" sheetId="1" r:id="rId3"/>
    <sheet name="Kontrollküsimustik - eetika" sheetId="7" r:id="rId4"/>
    <sheet name="Kokkuvõte" sheetId="6" r:id="rId5"/>
    <sheet name="Tähelepanekute koond - ISQM" sheetId="9" r:id="rId6"/>
    <sheet name="Tähelepanekute koond - eetika" sheetId="10" r:id="rId7"/>
  </sheets>
  <definedNames>
    <definedName name="_xlnm._FilterDatabase" localSheetId="2" hidden="1">'Kontrollküsimustik - ISQM'!$A$5:$Q$271</definedName>
    <definedName name="_xlnm._FilterDatabase" localSheetId="3" hidden="1">'Kontrollküsimustik - eetika'!$A$5:$I$17</definedName>
    <definedName name="_xlnm._FilterDatabase" localSheetId="5" hidden="1">'Tähelepanekute koond - ISQM'!$A$5:$L$271</definedName>
    <definedName name="_xlnm._FilterDatabase" localSheetId="6" hidden="1">'Tähelepanekute koond - eetika'!$A$5:$G$17</definedName>
    <definedName name="_xlnm.Print_Titles" localSheetId="3">'Kontrollküsimustik - eetika'!$1:$5</definedName>
    <definedName name="_xlnm.Print_Titles" localSheetId="2">'Kontrollküsimustik - ISQM'!$1:$5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kurmeto</author>
  </authors>
  <commentList>
    <comment ref="A18" authorId="0">
      <text>
        <r>
          <rPr>
            <b/>
            <sz val="9"/>
            <rFont val="Tahoma"/>
            <charset val="134"/>
          </rPr>
          <t>Sh:</t>
        </r>
        <r>
          <rPr>
            <sz val="9"/>
            <rFont val="Tahoma"/>
            <charset val="134"/>
          </rPr>
          <t xml:space="preserve">
osanike ja temaga seotud osapoole kuuluvus teiste ettevõtete/ühingute juhtimisstruktuuridesse ja osalused teistes ühingutes</t>
        </r>
      </text>
    </comment>
    <comment ref="A19" authorId="0">
      <text>
        <r>
          <rPr>
            <b/>
            <sz val="9"/>
            <rFont val="Tahoma"/>
            <charset val="134"/>
          </rPr>
          <t xml:space="preserve">Sh:
</t>
        </r>
        <r>
          <rPr>
            <sz val="9"/>
            <rFont val="Tahoma"/>
            <charset val="134"/>
          </rPr>
          <t xml:space="preserve">nõukogu liikmete ja temaga seotud osapoole kuuluvus teiste ettevõtete/ühingute juhtimisstruktuuridesse ja osalused teistes ühingutes
</t>
        </r>
      </text>
    </comment>
    <comment ref="A20" authorId="0">
      <text>
        <r>
          <rPr>
            <b/>
            <sz val="9"/>
            <rFont val="Tahoma"/>
            <charset val="134"/>
          </rPr>
          <t>Sh:</t>
        </r>
        <r>
          <rPr>
            <sz val="9"/>
            <rFont val="Tahoma"/>
            <charset val="134"/>
          </rPr>
          <t xml:space="preserve">
juhatuse liikmete ja temaga seotud osapoole kuuluvus teiste ettevõtete/ühingute juhtimisstruktuuridesse ja osalused teistes ühingutes</t>
        </r>
      </text>
    </comment>
  </commentList>
</comments>
</file>

<file path=xl/comments2.xml><?xml version="1.0" encoding="utf-8"?>
<comments xmlns="http://schemas.openxmlformats.org/spreadsheetml/2006/main">
  <authors>
    <author>kurmeto</author>
  </authors>
  <commentList>
    <comment ref="F4" authorId="0">
      <text>
        <r>
          <rPr>
            <sz val="9"/>
            <rFont val="Tahoma"/>
            <charset val="134"/>
          </rPr>
          <t xml:space="preserve">palun sisesta asjakohasesse lahtrisse X või x
</t>
        </r>
      </text>
    </comment>
    <comment ref="K4" authorId="0">
      <text>
        <r>
          <rPr>
            <sz val="9"/>
            <rFont val="Tahoma"/>
            <charset val="134"/>
          </rPr>
          <t xml:space="preserve">palun sisesta asjakohasesse lahtrisse X või x
</t>
        </r>
      </text>
    </comment>
  </commentList>
</comments>
</file>

<file path=xl/comments3.xml><?xml version="1.0" encoding="utf-8"?>
<comments xmlns="http://schemas.openxmlformats.org/spreadsheetml/2006/main">
  <authors>
    <author>kurmeto</author>
  </authors>
  <commentList>
    <comment ref="C4" authorId="0">
      <text>
        <r>
          <rPr>
            <sz val="9"/>
            <rFont val="Tahoma"/>
            <charset val="134"/>
          </rPr>
          <t xml:space="preserve">palun sisesta asjakohasesse lahtrisse X või x
</t>
        </r>
      </text>
    </comment>
  </commentList>
</comments>
</file>

<file path=xl/sharedStrings.xml><?xml version="1.0" encoding="utf-8"?>
<sst xmlns="http://schemas.openxmlformats.org/spreadsheetml/2006/main" count="682" uniqueCount="435">
  <si>
    <t>Kontroll-lehe täitmise juhend</t>
  </si>
  <si>
    <t>Töölehed on soovitatav täita järgmises järjekorras:</t>
  </si>
  <si>
    <t>Üldinfo</t>
  </si>
  <si>
    <t>Üldised andmed töövõtu kohta</t>
  </si>
  <si>
    <t>Kontroll-küsimustik ISQM</t>
  </si>
  <si>
    <t>Detailne küsimustik kvaliteedikontrollistandardi täitmises veenudumiseks</t>
  </si>
  <si>
    <t>Kontroll-küsimustik eetika</t>
  </si>
  <si>
    <t>Üldine küsimustik eetikakoodeksi täitmises veendumiseks</t>
  </si>
  <si>
    <t>Kokkuvõte</t>
  </si>
  <si>
    <t>Kontroll-leht veendumaks, et kõik küsimused lehdedel "Kontroll-küsimustik ISQM"ja "Kontroll-küsimustik eetika" oleksid vastatud</t>
  </si>
  <si>
    <t>Tähelepanekud - ISQM</t>
  </si>
  <si>
    <t>Abitabel koondamaks tähelepanekuid ISQM kohta (nõue täitamata või osaliselt täidetud)</t>
  </si>
  <si>
    <t>Tähelepanekud - eetika</t>
  </si>
  <si>
    <t>Abitabel koondamaks tähelepanekuid eetikaküsimustiku kohta (nõue täitamata või osaliselt täidetud)</t>
  </si>
  <si>
    <t>Tehtud sobiv valik tuleb märgida "x"-ga</t>
  </si>
  <si>
    <t>Soovitatav on sisestada teksti vaid sinise taustaga märgitud lahtritesse</t>
  </si>
  <si>
    <t>Tööfaili on sisse ehitatud kontrollid, mis hoiatavad töölehe puuduliku täitmise korral</t>
  </si>
  <si>
    <r>
      <rPr>
        <b/>
        <sz val="11"/>
        <color indexed="8"/>
        <rFont val="Calibri"/>
        <charset val="134"/>
      </rPr>
      <t xml:space="preserve">Kokkuvõtte lehel </t>
    </r>
    <r>
      <rPr>
        <sz val="11"/>
        <color theme="1"/>
        <rFont val="Calibri"/>
        <charset val="134"/>
        <scheme val="minor"/>
      </rPr>
      <t>saab enne kontrolli lõpetamist veenduda, kas kõik küsimustiku küsimused on saanud vastuse.</t>
    </r>
  </si>
  <si>
    <r>
      <rPr>
        <b/>
        <sz val="11"/>
        <color indexed="8"/>
        <rFont val="Calibri"/>
        <charset val="134"/>
      </rPr>
      <t>Tähelepanekute lehtedel</t>
    </r>
    <r>
      <rPr>
        <sz val="11"/>
        <color theme="1"/>
        <rFont val="Calibri"/>
        <charset val="134"/>
        <scheme val="minor"/>
      </rPr>
      <t xml:space="preserve"> saab filtreerida veeru "Kokkuvõttesse"  abil standardi nõuded, mis olid kontrollilehe põhjal kas osaliselt täidetud või täitmata.
Sellest koondist saab  tähelepanekud kopeerida edasi kvaliteedikontrolli aruande lisasse.</t>
    </r>
  </si>
  <si>
    <t xml:space="preserve">Kvaliteedijuhtimise standardi ja eetikakoodeksi kontroll-leht
</t>
  </si>
  <si>
    <t>Üldine informatsioon kvaliteedikontrolli kohta</t>
  </si>
  <si>
    <t>Kvaliteedikontrolli number</t>
  </si>
  <si>
    <t>Töörühma juht</t>
  </si>
  <si>
    <t>Kontrollile allutatu nimi</t>
  </si>
  <si>
    <r>
      <rPr>
        <b/>
        <sz val="11"/>
        <rFont val="Calibri"/>
        <charset val="134"/>
        <scheme val="minor"/>
      </rPr>
      <t>Üldine informatsioon kontrollitava audiitorettevõtja kohta</t>
    </r>
    <r>
      <rPr>
        <sz val="11"/>
        <rFont val="Calibri"/>
        <charset val="134"/>
        <scheme val="minor"/>
      </rPr>
      <t xml:space="preserve"> (täidetakse väljad, mis on asjakohased)</t>
    </r>
  </si>
  <si>
    <t>Majandusaasta algus ja lõpp</t>
  </si>
  <si>
    <t>Käive</t>
  </si>
  <si>
    <t>Bilansimaht</t>
  </si>
  <si>
    <t>Kasum</t>
  </si>
  <si>
    <t>Töötajate arv</t>
  </si>
  <si>
    <t>Vandeaudiitorite arv</t>
  </si>
  <si>
    <t>Prokurist</t>
  </si>
  <si>
    <t>Vandeaudiitori võrgustiku struktuur</t>
  </si>
  <si>
    <t>Konsolideerimisgrupi struktuur</t>
  </si>
  <si>
    <t>Osanikega seotud osapooled ja seos</t>
  </si>
  <si>
    <t>Nõukogu liikmetega seotud osapooled ja seos</t>
  </si>
  <si>
    <t>Juhatuse liikmetega seotud osapooled ja seos</t>
  </si>
  <si>
    <t>Kasutatav audititarkvara</t>
  </si>
  <si>
    <t>Ettevõtte eesmärk:</t>
  </si>
  <si>
    <t>Ettevõtte eesmärgiks on kehtestada ja säilitada kvaliteedikontrollisüsteem, mis annaks ettevõttele põhjendatud kindluse selles, et:
(a) ettevõte ja selle personal järgivad kutsestandardeid ning kohaldatavaid regulatsioonidest ja seadustest tulenevaid nõudeid ja
(b) ettevõtte või töövõtupartneri poolt välja antud aruanded on antud tingimustes asjakohased.</t>
  </si>
  <si>
    <t>Kontrolli läbiviijate nimed</t>
  </si>
  <si>
    <t>Kuupäev</t>
  </si>
  <si>
    <t>Kontrollitava audiitorettevõtja esindaja kinnitus:</t>
  </si>
  <si>
    <t>Kinnitan, et olen esitanud kogu kvaliteedikontrolliga seonduva dokumentatsiooni kvaliteedikontrolli töörühmale.</t>
  </si>
  <si>
    <t>Kontrollile allutatu või tema esindaja nimi</t>
  </si>
  <si>
    <t>/allkirjastatud digitaalselt/</t>
  </si>
  <si>
    <t>Kvaliteedijuhtimise standardi ja eetikakoodeksi kontroll-leht - ISQM</t>
  </si>
  <si>
    <t>Audiitorettevõtja enesehinnang</t>
  </si>
  <si>
    <t>Töörühma hinnangud ja seisukohad ning kontrollitava selgitused</t>
  </si>
  <si>
    <t>Jrk nr</t>
  </si>
  <si>
    <t>Alampealkiri</t>
  </si>
  <si>
    <t>Viide</t>
  </si>
  <si>
    <t>Tüüp</t>
  </si>
  <si>
    <t>Standardi nõue</t>
  </si>
  <si>
    <t>Nõue täidetud</t>
  </si>
  <si>
    <t>Nõue täidetud osaliselt</t>
  </si>
  <si>
    <t>Nõue täitmata</t>
  </si>
  <si>
    <t>Nõue mitte-asjakohane</t>
  </si>
  <si>
    <t>Töörühma seisukohad</t>
  </si>
  <si>
    <t>Kontrollitava selgitused</t>
  </si>
  <si>
    <t>Kontroll</t>
  </si>
  <si>
    <t>Audiitorühingule esitatavad nõuded</t>
  </si>
  <si>
    <r>
      <rPr>
        <sz val="11"/>
        <color theme="1"/>
        <rFont val="Calibri"/>
        <charset val="134"/>
        <scheme val="minor"/>
      </rPr>
      <t xml:space="preserve">AudS </t>
    </r>
    <r>
      <rPr>
        <sz val="11"/>
        <color indexed="8"/>
        <rFont val="Calibri"/>
        <charset val="134"/>
      </rPr>
      <t>§76(2)</t>
    </r>
  </si>
  <si>
    <t>Audiitorühing võib audiitorteenust osutada ühena järgmistest äriühingu liikidest:
1) täis- või usaldusühinguna;
2) osaühinguna;
3) aktsiaseltsina;
4) Euroopa äriühinguna;
5) mõnes lepinguriigis registreeritud äriühinguna.</t>
  </si>
  <si>
    <t>AudS §76(3)</t>
  </si>
  <si>
    <t>Enamus audiitorühingu osade või aktsiatega esindatud häältest peab kuuluma mõne lepinguriigi pädeva asutuse järelevalvele piiranguteta allutatud vandeaudiitoritele, kes on saanud kutse mõnes lepinguriigis, või audiitorühingutele.</t>
  </si>
  <si>
    <t>AudS §76(4)</t>
  </si>
  <si>
    <t>Osaühingust audiitorühingu osakapital peab olema vähemalt 12 000 eurot ja see peab olema täies ulatuses sisse makstud.</t>
  </si>
  <si>
    <t>Audiitorühingu esindamisele esitatavad nõuded ja piirangud</t>
  </si>
  <si>
    <t>AudS §65(4)</t>
  </si>
  <si>
    <t>Audiitorettevõtja prokurist peab olema vandeaudiitor</t>
  </si>
  <si>
    <t>AudS §77(1)</t>
  </si>
  <si>
    <t>Audiitorühingut seaduse alusel esindavatest isikutest peavad vähemalt kolm neljandikku olema mõnes lepinguriigis kutse saanud vandeaudiitorid, kes on Audiitorkogu liikmed.</t>
  </si>
  <si>
    <t>AudS §77(2)</t>
  </si>
  <si>
    <t>Audiitorühingus, mille juhatuses on:
1) kuni kaks liiget, peab vähemalt üks neist olema mõnes lepinguriigis kutse saanud vandeaudiitor, kes on Audiitorkogu liige;
2) kolm liiget, peavad vähemalt kaks neist olema mõnes lepinguriigis kutse saanud vandeaudiitorid, kes on Audiitorkogu liikmed.</t>
  </si>
  <si>
    <t>AudS §77(3)</t>
  </si>
  <si>
    <t>Täis- või usaldusühingust audiitorühingus, mida on juhtima õigustatud:
1) kuni kaks osanikku, peab vähemalt üks neist olema mõnes lepinguriigis kutse saanud vandeaudiitor, kes on Audiitorkogu liige;
2) kolm osanikku, peavad vähemalt kaks neist olema mõnes lepinguriigis kutse saanud vandeaudiitorid, kes on Audiitorkogu liikmed.</t>
  </si>
  <si>
    <t>AudS §78</t>
  </si>
  <si>
    <t>Vandeaudiitor võib audiitorteenuse osutamisel seaduse alusel esindada üksnes ühte audiitorühingut, kes on Audiitorkogu liige.</t>
  </si>
  <si>
    <t>Kliendileping ja kutsekindlustus</t>
  </si>
  <si>
    <r>
      <rPr>
        <sz val="11"/>
        <color theme="1"/>
        <rFont val="Calibri"/>
        <charset val="134"/>
        <scheme val="minor"/>
      </rPr>
      <t>AudS §55(1</t>
    </r>
    <r>
      <rPr>
        <vertAlign val="superscript"/>
        <sz val="11"/>
        <color theme="1"/>
        <rFont val="Calibri"/>
        <charset val="134"/>
        <scheme val="minor"/>
      </rPr>
      <t>2</t>
    </r>
    <r>
      <rPr>
        <sz val="11"/>
        <color theme="1"/>
        <rFont val="Calibri"/>
        <charset val="134"/>
        <scheme val="minor"/>
      </rPr>
      <t>)</t>
    </r>
  </si>
  <si>
    <t>Leping raamatupidamise aastaaruande kohustusliku auditi tegemiseks sõlmitakse vähemalt kaheks aastaks.</t>
  </si>
  <si>
    <t>AudS §55(2)</t>
  </si>
  <si>
    <t>Kliendilepingus lepitakse kokku vähemalt:
1) audiitorteenuses ja selle objektis;
2) audiitorteenuse osutamise eeldatavas ajalises kestuses tundides;
3) vandeaudiitori aruande või tema kutsetegevuse muu aruande allkirjastajas;
4) konsolideerimisgrupi olemasolul konsolideerimisgrupi audiitorettevõtjas ja raamatupidamise aastaaruande audiitorkontrolli kohustusega konsolideeritava üksuse vandeaudiitori aruande allkirjastajas;
5) audiitorteenuse osutamise tasu (edaspidi kliendilepingu tasu) suuruses ja tasumise korras.</t>
  </si>
  <si>
    <t>AudS §55(3)</t>
  </si>
  <si>
    <t>Käesoleva seaduse §-des 50 ja 51 sätestatud audiitorteenuse osutamisel on kliendi kõik tegevjuhtkonna liikmed kohustatud kirjalikult kinnitama vastavalt käesoleva seaduse § 46 alusel kehtestatud või kinnitatud vandeaudiitori kutsetegevuse standardile enne vandeaudiitori aruannet tegevjuhtkonna vastutust. Käesolevas lõikes nimetatud kinnitust võib audiitorettevõtja nõuda ka teisi audiitorteenuseid osutades.</t>
  </si>
  <si>
    <t>AudS §55(4)</t>
  </si>
  <si>
    <t>Audiitorettevõtja on kohustatud registri infosüsteemi vahendusel teavitama järelevalvenõukogu kindlustandva audiitorteenuse osutamiseks esimese kliendilepingu sõlmimisest avaliku huvi üksusega ja viimase sellise kliendilepingu lõppemisest viie tööpäeva jooksul lepingu sõlmimisest või lõppemisest arvates.</t>
  </si>
  <si>
    <t>AudS §63(2), (3), (5)</t>
  </si>
  <si>
    <t>Audiitorettevõtja on kohustatud sõlmima kutsekindlustuslepingu järgmistel tingimustel:
1) kindlustusjuhtumiks on audiitorteenuse osutamisega otsese varalise kahju tekitamine;
2) kindlustuskaitse kehtib kahjude kohta, mille tekkimise põhjuseks olnud sündmus või tegu leidis aset kindlustusperioodi jooksul;
3) kindlustussumma vastab käesoleva seaduse §-s 64 sätestatule.
Kutsekindlustusleping peab katma audiitorettevõtja varalise vastutuse vähemalt käesoleva seaduse §-s 64 sätestatud kindlustussumma ulatuses ka käesoleva seaduse § 62 lõikes 4 nimetatud perioodi jooksul.
Kehtiva kutsekindlustuslepingu koopia või kutsekindlustuslepingu kutsekindlustuspoliisi koopia peab audiitorettevõtja esitama registri infosüsteemi vahendusel järelevalvenõukogule viivitamata pärast kutsekindlustuslepingu sõlmimist.</t>
  </si>
  <si>
    <t>AudS §64</t>
  </si>
  <si>
    <r>
      <rPr>
        <sz val="11"/>
        <rFont val="Calibri"/>
        <charset val="134"/>
        <scheme val="minor"/>
      </rPr>
      <t xml:space="preserve">Käesoleva seaduse § 76 lõike 2 punktides 2–4 nimetatud ühinguna tegutseva audiitorettevõtja kutsekindlustuslepingu kindlustussumma peab olema:
1) ühe kindlustusjuhtumi kohta vähemalt eespool nimetatud isiku viimase lõppenud tegevusaruande perioodi kahe suurema kliendilepingu tasude kümnekordne summa, kuid mitte väiksem kui 64 000 eurot;
2) aastas kõigi esitatud nõuete kohta eespool nimetatud isiku viimase lõppenud tegevusaruande perioodi kolme suurema kliendilepingu tasude kümnekordne summa, kuid mitte väiksem kui 64 000 eurot.
Füüsilisest isikust ettevõtjana või täis- või usaldusühinguna tegutseva audiitorettevõtja kutsekindlustuslepingu kindlustussumma peab olema:
1) ühe kindlustusjuhtumi kohta vähemalt eespool nimetatud isiku viimase lõppenud tegevusaruande perioodi kahe suurema kliendilepingu tasude viiekordne summa, kuid mitte väiksem kui 32 000 eurot;
2) aastas kõigi esitatud nõuete kohta eespool nimetatud isiku viimase lõppenud tegevusaruande perioodi kolme suurema kliendilepingu tasude viiekordne summa, kuid mitte väiksem kui 32 000 eurot.
Kutsekindlustuslepingus sätestatud omavastutus ühe kindlustusjuhtumi kohta ei või olla suurem kui:
1) audiitorettevõtja osa-, aktsia- või Euroopa äriühingu põhikapital;
2) 3000 eurot audiitorettevõtjal, kes tegutseb usaldus- või täisühinguna või füüsilisest isikust ettevõtjana.
</t>
    </r>
    <r>
      <rPr>
        <sz val="11"/>
        <rFont val="Calibri"/>
        <charset val="186"/>
        <scheme val="minor"/>
      </rPr>
      <t>Audiitorettevõtja peab oma kutsekindlustuslepingu kindlustussumma käesoleva paragrahvi lõikes 1 või 2 sätestatud määraga vastavusse viima 50 päeva jooksul pärast viimase tegevusaruande perioodi lõppemist.</t>
    </r>
  </si>
  <si>
    <t>Ettevõtte kvaliteedijuhtimise süsteem</t>
  </si>
  <si>
    <t>ISQM(EE)1-6</t>
  </si>
  <si>
    <t>Kvaliteedijuhtimise süsteem toimib jätkuval ja korduval viisil ning on vastav muutustele ettevõtte ja selle töövõttude olemuses ja tingimustes. Lisaks ei toimi see lineaarsel viisil. Siiski käsitleb kvaliteedijuhtimise süsteem käesoleva ISQMi tähenduses järgmist kaheksat komponenti:</t>
  </si>
  <si>
    <t>(a) ettevõtte riskide hindamise protsess</t>
  </si>
  <si>
    <t>(b) valitsemine ja liidriks olemine;</t>
  </si>
  <si>
    <t>(c) asjassepuutuvad eetikanõuded;</t>
  </si>
  <si>
    <t>(d) kliendisuhete ja spetsiifiliste töövõttude aktsepteerimine ja jätkamine;</t>
  </si>
  <si>
    <t>(e) töövõtu läbiviimine;</t>
  </si>
  <si>
    <t>(f) ressursid;</t>
  </si>
  <si>
    <t>(g) informatsioon ja infovahetus ning</t>
  </si>
  <si>
    <t>(h) monitoorimis- ja korrigeerimisprotsess.</t>
  </si>
  <si>
    <t>ISQM(EE)1-17</t>
  </si>
  <si>
    <t>Ettevõte peab olema vastavuses käesoleva ISQMi iga nõudega, välja arvatud juhul, kui nõue ei ole ettevõtte seisukohast asjassepuutuv ettevõtte või selle töövõttude olemuse ja tingimuste tõttu.</t>
  </si>
  <si>
    <t>ISQM(EE)1-18</t>
  </si>
  <si>
    <t>Üksikisiku(te)l, kellele on määratud lõplik kohustus ja vastutus seoses ettevõtte kvaliteedijuhtimise süsteemiga, ning üksikisiku(te)l, kellele on määratud tegevuspõhine kohustus seoses ettevõtte kvaliteedijuhtimise süsteemiga, peab olema arusaamine käesolevast ISQMist, sealhulgas selle rakendus- ja muust selgitavast materjalist, et käesoleva ISQMi eesmärgist aru saada ja selle nõudeid õigesti rakendada.</t>
  </si>
  <si>
    <t>ISQM(EE)1-19.D1</t>
  </si>
  <si>
    <t>Ettevõte peab kehtestama:</t>
  </si>
  <si>
    <t>(a) usaldusväärse haldus- ja raamatupidamiskorra;</t>
  </si>
  <si>
    <t>(b) sisemise kvaliteedikontrolli toimimise korra, mis tagab otsuste ja protseduuride järgimise kõigil ettevõtte toimimisstruktuuri tasanditel;</t>
  </si>
  <si>
    <t>(c) tõhusa riskide hindamise korra ning</t>
  </si>
  <si>
    <t>(d) tõhusa korra infotöötlussüsteemide kontrollimiseks ja kaitsmiseks.</t>
  </si>
  <si>
    <t>Kohustused</t>
  </si>
  <si>
    <t>ISQM(EE)1-20</t>
  </si>
  <si>
    <t xml:space="preserve">Ettevõte peab määrama:
</t>
  </si>
  <si>
    <t>(a) lõpliku kohustuse ja vastutuse seoses kvaliteedijuhtimise süsteemiga ettevõtte tegevjuhile või ettevõtte juhtivpartnerile (või temaga võrdväärsele isikule) või, kui asjakohane, ettevõtte partnerite tegevjuhtkonnale (või sellega võrdväärsele organile);</t>
  </si>
  <si>
    <t>(b) tegevuspõhise kohustuse seoses kvaliteedijuhtimise süsteemiga;</t>
  </si>
  <si>
    <t>(c) tegevuspõhise kohustuse seoses kvaliteedijuhtimise süsteemi spetsiifiliste aspektidega, sealhulgas:</t>
  </si>
  <si>
    <t>(i) sõltumatuse nõuetega vastavuses olemisega ning</t>
  </si>
  <si>
    <t>(ii) monitoorimis- ja korrigeerimisprotsessiga.</t>
  </si>
  <si>
    <t>ISQM(EE)1-21</t>
  </si>
  <si>
    <t>Lõigus 20 nimetatud rollide määramisel peab ettevõte kindlaks määrama, et üksikisik(ud):</t>
  </si>
  <si>
    <t>(a) omab (omavad) asjakohaseid kogemusi, teadmisi, mõjuvõimu ja volitusi ettevõttes ning piisavalt aega, et täita talle (neile) määratud kohustust, ning</t>
  </si>
  <si>
    <t>(b) saab (saavad) aru talle (neile) määratud rollidest ja sellest, et ta (nad) on nende täitmise puhul vastutav(ad).</t>
  </si>
  <si>
    <t>ISQM(EE)1-22</t>
  </si>
  <si>
    <t>Ettevõte peab kindlaks määrama, et üksikisiku(te)l, kellele on määratud tegevuspõhine kohustus seoses kvaliteedijuhtimise süsteemiga, sõltumatuse nõuetega vastavuses olemisega ning monitoorimis- ja korrigeerimisprotsessiga, on otsene infovahetuse liin üksikisiku(te)ga, kellele on määratud lõplik kohustus ja vastutus seoses kvaliteedijuhtimise süsteemiga.</t>
  </si>
  <si>
    <t>Ettevõtte riskide hindamise protsess</t>
  </si>
  <si>
    <t>ISQM(EE)1-23</t>
  </si>
  <si>
    <t>Ettevõte peab töötama välja riskide hindamise protsessi ja seda rakendama, et kehtestada kvaliteedieesmärgid, tuvastada kvaliteediriskid ja hinnata neid ning töötada välja vastused kvaliteediriskide käsitlemiseks ja rakendada neid.</t>
  </si>
  <si>
    <t>ISQM(EE)1-24</t>
  </si>
  <si>
    <t>Ettevõte peab kehtestama käesolevas ISQMis määratletud kvaliteedieesmärgid ja mis tahes täiendavad kvaliteedieesmärgid, mida ettevõte peab vajalikuks kvaliteedijuhtimise süsteemi eesmärkide saavutamiseks.</t>
  </si>
  <si>
    <t>ISQM(EE)1-25</t>
  </si>
  <si>
    <t>Ettevõte peab tuvastama kvaliteediriskid ning neid hindama, et anda alus vastuste väljatöötamiseks
ja rakendamiseks. Seda tehes peab ettevõte:</t>
  </si>
  <si>
    <t>(a) omandama arusaamise tingimustest, sündmustest, olukordadest, tegevusest või tegevusetusest, mis võivad avaldada ebasoodsat mõju kvaliteedieesmärkide saavutamisele, sealhulgas:</t>
  </si>
  <si>
    <t>(i) ettevõtte olemuse ja tingimuste puhul nendest, mis on seotud järgmisega:</t>
  </si>
  <si>
    <t>a. ettevõtte keerukus ja tegevuse tunnusjooned;</t>
  </si>
  <si>
    <t>b. ettevõtte strateegilised ja tegevuspõhised otsused ja sammud, äriprotsessid ja ärimudel;</t>
  </si>
  <si>
    <t>c. liidrite tunnusjooned ja juhtimisstiil;</t>
  </si>
  <si>
    <t>d. ettevõtte ressursid, sealhulgas teenuseosutajate pakutavad ressursid;</t>
  </si>
  <si>
    <t>e. seadus, regulatsioon, kutsestandardid ja keskkond, milles ettevõte tegutseb;</t>
  </si>
  <si>
    <t>f. võrgustikku kuuluva ettevõtte puhul võrgustiku nõuete ja võrgustiku teenuste (kui neid on) olemus ja ulatus;</t>
  </si>
  <si>
    <t>(ii) ettevõtte läbiviidavate töövõttude olemuse ja tingimuste puhul nendest, mis on seotud järgmisega:</t>
  </si>
  <si>
    <t>a. ettevõtte läbiviidavate töövõttude tüübid ja esitatavad aruanded ning</t>
  </si>
  <si>
    <t>b. nende majandusüksuste tüübid, mille jaoks töövõtte läbi viiakse;</t>
  </si>
  <si>
    <t>(b) võtma arvesse, millisel viisil ja millises ulatuses võivad lõigu 25 punktis a nimetatud tingimused, sündmused, olukorrad, tegevus või tegevusetus avaldada ebasoodsat mõju kvaliteedieesmärkide saavutamisele</t>
  </si>
  <si>
    <t>ISQM(EE)1-26</t>
  </si>
  <si>
    <t>Ettevõte peab töötama välja vastused kvaliteediriskide käsitlemiseks ning rakendama neid viisil, mis tugineb ja on vastav kvaliteediriskidele antud hinnangute põhjustele. Ettevõtte vastused peavad hõlmama ka lõigus 34 määratletud vastuseid.</t>
  </si>
  <si>
    <t>ISQM(EE)1-27</t>
  </si>
  <si>
    <t>Ettevõte peab kehtestama poliitikad või protseduurid, mis on välja töötatud informatsiooni tuvastamiseks, mis osutab sellele, et ettevõtte või selle töövõttude olemuse ja tingimuste muutuste tõttu on vaja täiendavaid kvaliteedieesmärke või täiendavaid või muudetud kvaliteediriske või vastuseid. Sellise informatsiooni tuvastamisel peab ettevõte seda arvesse võtma ja kus asjakohane: 
   (a) kehtestama täiendavad kvaliteedieesmärgid või muutma täiendavaid kvaliteedieesmärke, mille ettevõte on juba kehtestanud;
   (b) tuvastama täiendavad kvaliteediriskid ja neid hindama, kvaliteediriske muutma või kvaliteediriskid ümber hindama või
   (c) töötama välja täiendavad vastused ja rakendama neid või vastuseid muutma.</t>
  </si>
  <si>
    <t>Valitsemine ja liidriks olemine</t>
  </si>
  <si>
    <t>ISQM(EE)1-28</t>
  </si>
  <si>
    <t>Ettevõte peab kehtestama järgmised kvaliteedieesmärgid, mis käsitlevad ettevõtte valitsemist ja liidriks olemist, mis loob kvaliteedijuhtimise süsteemi toetava keskkonna:</t>
  </si>
  <si>
    <t>(a) ettevõte tõendab pühendumist kvaliteedile kogu ettevõttes valitseva töökultuuri kaudu, mis tunnustab ja tugevdab:
   (i) ettevõtte rolli avaliku huvi teenimisel, viies järjepidevalt läbi kvaliteetseid töövõtte;
   (ii) kutse-eetika, väärtuste ja hoiakute olulisust;
   (iii) kogu personali kohustust seoses kvaliteediga töövõttude või tegevuste läbiviimise puhul kvaliteedijuhtimise süsteemi raames ning nendelt oodatava käitumisega ja
   (iv) kvaliteedi tähtsust ettevõtte strateegilistes otsustes ja sammudes, sealhulgas ettevõtte finants- ja tegevuspõhistes prioriteetides;</t>
  </si>
  <si>
    <t>(b) liidritel on kohustus ja vastutus seoses kvaliteediga;</t>
  </si>
  <si>
    <t>(c) liidrid tõendavad pühendumist kvaliteedile oma sammude ja käitumisviiside kaudu;</t>
  </si>
  <si>
    <t>(d) organisatsiooniline struktuur ning rollide, kohustuste ja volituste määramine on asjakohane ettevõtte kvaliteedijuhtimise süsteemi väljatöötamise, rakendamise ja kasutamise võimaldamiseks;</t>
  </si>
  <si>
    <t>(e) ressursivajadused, sealhulgas finantsressursid, on planeeritud ning ressursse hangitakse, jaotatakse või määratakse viisil, mis on vastavuses ettevõtte pühendumisega kvaliteedile.</t>
  </si>
  <si>
    <t>Asjassepuutuvad eetikanõuded</t>
  </si>
  <si>
    <t>ISQM(EE)1-29</t>
  </si>
  <si>
    <t>Ettevõte peab kehtestama järgmised kvaliteedieesmärgid, mis käsitlevad kohustuste täitmist kooskõlas asjassepuutuvate eetikanõuetega, sealhulgas sõltumatusega seotud nõuetega:</t>
  </si>
  <si>
    <t>(a) ettevõte ja selle personal:</t>
  </si>
  <si>
    <t>(i) saavad aru asjassepuutuvatest eetikanõuetest, mida ettevõtte ja ettevõtte töövõttude suhtes kohaldatakse, ning</t>
  </si>
  <si>
    <t>(ii) täidavad oma kohustusi seoses asjassepuutuvate eetikanõuetega, mida kohaldatakse ettevõtte ja ettevõtte töövõttude suhtes;</t>
  </si>
  <si>
    <t>(b) muud isikud, sealhulgas võrgustik, võrgustikku kuuluvad ettevõtted, võrgustiku või võrgustikku kuuluvate ettevõtete üksikisikud või teenuseosutajad, kellele rakendatakse asjassepuutuvaid eetikanõudeid, mida kohaldatakse ettevõte ja ettevõtte töövõttude suhtes:</t>
  </si>
  <si>
    <t>(i) saavad aru asjassepuutuvatest eetikanõuetest, mida neile rakendatakse, ning</t>
  </si>
  <si>
    <t>(ii) täidavad oma kohustusi seoses asjassepuutuvate eetikanõuetega, mida neile rakendatakse.</t>
  </si>
  <si>
    <t>ISQM(EE)1-34</t>
  </si>
  <si>
    <t>Vastuste väljatöötamisel ja rakendamisel kooskõlas lõiguga 26 peab ettevõte lisama järgmised vastused:</t>
  </si>
  <si>
    <t>(a) ettevõte kehtestab poliitikad või protseduurid:</t>
  </si>
  <si>
    <t>(i) asjassepuutuvate eetikanõuete järgimist ähvardavate ohtude tuvastamiseks, hindamiseks ja käsitlemiseks ning</t>
  </si>
  <si>
    <t>(ii) asjassepuutuvate eetikanõuete mis tahes rikkumiste tuvastamiseks, infovahetuseks, hindamiseks ja aru andmiseks ning õigel ajal asjakohaseks vastamiseks rikkumiste põhjustele ja tagajärgedele;</t>
  </si>
  <si>
    <t>(b) ettevõte hangib vähemalt kord aastas dokumenteeritud kinnituse sõltumatuse nõuete täitmise kohta kogu personalilt, kes peab asjassepuutuvate eetikanõuete kohaselt olema sõltumatu;</t>
  </si>
  <si>
    <t>ISQM(EE)1-34.D1</t>
  </si>
  <si>
    <t>Ettevõte, kes viib läbi kohustuslikke auditeid, peab täiendavalt lisama järgmised vastused: Asjassepuutuvad eetikanõuded</t>
  </si>
  <si>
    <t>a) Ettevõte peab kehtestama poliitikad ja protseduurid, mis tagavad, et ettevõtte omanikud, aktsionärid ning ettevõtte või selle sidusettevõtja haldus-, juhtimis- või järelevalveorganite liikmed ei sekkuks kohustusliku auditi läbiviimisse viisil, mis ohustab audiitorühingu nimel kohustusliku auditit läbi viiva vandeaudiitori sõltumatust ja objektiivsust.</t>
  </si>
  <si>
    <t>b) Ettevõte peab kehtestama asjakohase ja tõhusa organisatsioonilise ja halduskorra:</t>
  </si>
  <si>
    <t>(i) tegelemiseks juhtumitega, millel on või võivad olla tõsised tagajärjed tema kohustusliku auditi toimingute usaldusväärsusele, ning selliste juhtumite dokumenteerimiseks;</t>
  </si>
  <si>
    <t>(ii) audiitortegevuse seaduses ja eetikakoodeksis osutatud sõltumatusele tekkivate ohtude välistamiseks, tuvastamiseks, kõrvaldamiseks või juhtimiseks ja avalikustamiseks</t>
  </si>
  <si>
    <t>AudS §157(1)</t>
  </si>
  <si>
    <t>Audiitorkogu liige on kohustatud koostama ja registri infosüsteemi vahendusel Audiitorkogule esitama tegevusaruande perioodi lõpule järgneva 50 päeva jooksul tegevusaruande.</t>
  </si>
  <si>
    <t>AudS §158(1)</t>
  </si>
  <si>
    <t>Audiitorettevõtja, kelle usalduskliendiks lõppenud Audiitorkogu majandusaastal oli avaliku huvi üksus, on kohustatud koostama Euroopa Parlamendi ja nõukogu määruse (EL) nr 537/2014 artiklis 13 nimetatud läbipaistvusaruande, esitama selle registri infosüsteemi vahendusel Audiitorkogule hiljemalt 31. oktoobril ning avalikustama samaks tähtpäevaks selle ka oma kodulehel või viimase puudumisel Audiitorkogu kodulehel.</t>
  </si>
  <si>
    <t>Kliendisuhete ja spetsiifiliste töövõttude aktsepteerimine ja jätkamine</t>
  </si>
  <si>
    <t>ISQM(EE)1-30</t>
  </si>
  <si>
    <t>Ettevõte peab kehtestama järgmised kvaliteedieesmärgid, mis käsitlevad kliendisuhete ja spetsiifiliste töövõttude aktsepteerimist ja jätkamist:</t>
  </si>
  <si>
    <t>(a) ettevõtte otsustused selle kohta, kas aktsepteerida või jätkata kliendisuhet või spetsiifilist töövõttu, on asjakohased, tuginedes:</t>
  </si>
  <si>
    <t>(i) informatsioonile, mis on hangitud töövõtu olemuse ja tingimuste ning kliendi (sealhulgas juhtkonna ja, kui asjakohane, valitsemisülesandega isikute) aususe ja eetiliste väärtuste kohta ning mis on piisav selliste otsustuste toetamiseks, ning</t>
  </si>
  <si>
    <t>(ii) ettevõtte suutlikkusele viia töövõtt läbi kooskõlas kutsestandardite ning rakendatavate seadusest ja regulatsioonist tulenevate nõuetega;</t>
  </si>
  <si>
    <t>(b) ettevõtte finants- ja tegevuspõhised prioriteedid ei too kaasa mitteasjakohaseid otsustusi selle kohta, kas aktsepteerida või jätkata kliendisuhet või spetsiifilist töövõttu.</t>
  </si>
  <si>
    <t>(d) ettevõte kehtestab poliitikad või protseduurid, milles käsitletakse olukordi, mil:</t>
  </si>
  <si>
    <t>(i) ettevõte saab pärast kliendisuhte või spetsiifilise töövõtu aktsepteerimist või jätkamist teada informatsioonist, mis oleks tinginud kliendisuhtest või spetsiifilisest töövõtust keeldumise, kui see informatsioon oleks olnud teada enne kliendisuhte või spetsiifilise töövõtu aktsepteerimist või jätkamist, või</t>
  </si>
  <si>
    <t>(ii) ettevõte on seaduse või regulatsiooni alusel kohustatud kliendisuhet või konkreetset töövõttu aktsepteerima;</t>
  </si>
  <si>
    <t>Töövõtu läbiviimine</t>
  </si>
  <si>
    <t>ISQM(EE)1-31</t>
  </si>
  <si>
    <t>Ettevõte peab kehtestama järgmised kvaliteedieesmärgid, mis käsitlevad kvaliteetsete töövõttude läbiviimist:</t>
  </si>
  <si>
    <t>(a) töövõtu meeskonnad saavad aru töövõttudega seotud kohustustest ja täidavad neid, sealhulgas on rakendatavuse korral töövõtu partneritel üldine kohustus seoses töövõtu kvaliteedi juhtimise ja saavutamisega ning piisava ja asjakohase kaasatusega kogu töövõtu vältel;</t>
  </si>
  <si>
    <t>(b) töövõtu meeskondade suunamise ja järelevalve ning tehtud töö ülevaatamise olemus, ajastus ja ulatus on töövõttude olemust ja tingimusi ning töövõtu meeskondadele määratud või kättesaadavaks tehtud ressursse arvesse võttes asjakohane ning töövõtu meeskonna vähem kogenud liikmete tehtav töö on suunatud, järelevalvatud ja ülevaadatud töövõtu meeskonna enam kogenud liikmete poolt;</t>
  </si>
  <si>
    <t>(c) töövõtu meeskonnad rakendavad asjakohast kutsealast otsustust ja töövõtu tüübile rakendatavuse korral kutsealast skeptitsismi;</t>
  </si>
  <si>
    <t>(d) keeruliste või vaidlust tekitavate asjaolude üle konsulteeritakse ja kokkulepitud kokkuvõtteid rakendatakse;</t>
  </si>
  <si>
    <t>(e) ettevõtte tähelepanu juhitakse eriarvamustele, mis kerkivad esile töövõtu meeskonna sees või töövõtu meeskonna ja töövõtu kvaliteedi ülevaataja või selliste üksikisikute vahel, kes viivad ettevõtte kvaliteedijuhtimise süsteemis läbi tegevusi, ja need lahendatakse;</t>
  </si>
  <si>
    <t>(f) töövõtu dokumentatsioon pannakse kokku õigel ajal pärast töövõtuaruande kuupäeva ning seda hoitakse ja säilitatakse asjakohaselt, et täita ettevõtte vajadused ja olla vastavuses seaduse, regulatsiooni, asjassepuutuvate eetikanõuete või kutsestandarditega.</t>
  </si>
  <si>
    <t>(f) ettevõte kehtestab poliitikad või protseduurid, mis käsitlevad töövõtu kvaliteedi ülevaatusi kooskõlas standardiga ISQM 2 ja nõuavad töövõtu kvaliteedi ülevaatust:</t>
  </si>
  <si>
    <t>(i) börsinimekirja kantud majandusüksuste finantsaruannete auditite puhul;</t>
  </si>
  <si>
    <t>(ii) auditite või muude töövõttude puhul, mille korral on töövõtu kvaliteedi ülevaatus nõutav seaduse või regulatsiooni alusel, ning</t>
  </si>
  <si>
    <t>(iii) auditite või muude töövõttude puhul, mille korral määrab ettevõte kindlaks, et töövõtu kvaliteedi ülevaatus on ühe või mitme kvaliteediriski käsitlemiseks asjakohane vastus.</t>
  </si>
  <si>
    <t>Ettevõte, kes viib läbi kohustuslikke auditeid, peab täiendavalt lisama järgmised vastused: Töövõtu läbiviimine;</t>
  </si>
  <si>
    <t>c) Kohustuslike auditite puhul ettevõte peab:</t>
  </si>
  <si>
    <t>(i) kehtestama sisemise kvaliteedikontrolli süsteemi, et tagada kohustusliku auditi kvaliteet. Kvaliteedikontrolli süsteem peab hõlmama vähemalt lõigus 34.D1 c) (ii) sätestatud poliitikaid ja protseduure. Kvaliteedikontrolli süsteemi eest vastutav isik peab olema kvalifitseeritud vandeaudiitor;</t>
  </si>
  <si>
    <t>(ii) kehtestama asjakohased poliitikad ja protseduurid kohustusliku auditi läbiviimiseks, töötajate juhendamiseks ning nende tegevuse järelevalveks ja kontrollimiseks ning lõikes 34.D1 d) osutatud audititoimiku struktuuri korraldamiseks;</t>
  </si>
  <si>
    <t>(iii) kasutama asjakohaseid süsteeme, ressursse ja korda, et tagada oma kohustusliku auditi toimingute teostamisel pidevus ja regulaarsus.</t>
  </si>
  <si>
    <t>d) Ettevõte peab koostama iga kohustusliku auditi kohta auditi toimiku.</t>
  </si>
  <si>
    <t>Auditi toimikus dokumenteeritakse vähemalt auditiks ettevalmistamise ja sõltumatust ohustavate ohtude hindamise andmed ja kui see on kohaldatav, siis määruse (EL) nr 537/2014 artiklite 6–8 kohaselt saadud andmed.</t>
  </si>
  <si>
    <t>Ettevõte säilitab kõik muud andmed ja dokumendid, mis on olulised toetamaks vandeaudiitori aruannet ja kui see on kohaldatav, siis määruse (EL) nr 537/2014 artiklites 10 ja 11 osutatud audiitori aruandeid ning jälgimaks vastavust direktiivile 2014/56/EL ja muudele kohaldatavate õigusnormidele.</t>
  </si>
  <si>
    <t>Audititoimik suletakse hiljemalt 60 päeva pärast vandeaudiitori aruande ja kui see on kohaldatav, siis määruse (EL) 537/2014 art. 10 osutatud auditiaruande allkirjastamise kuupäeva.</t>
  </si>
  <si>
    <t>e) Ettevõte peab säilitama iga auditikliendi kohta kliendikonto dokumendid, mis sisaldavad vähemalt kliendi nime, aadressi ja tegevuskoha, töövõtupartner(id) ning igal majandusaastal kohustusliku auditi eest võetud tasud ning muude teenuste eest võetud tasud.</t>
  </si>
  <si>
    <t>Ressursid</t>
  </si>
  <si>
    <t>ISQM(EE)1-32</t>
  </si>
  <si>
    <t>Ettevõte peab kehtestama järgmised kvaliteedieesmärgid, mis käsitlevad ressursside asjakohast hankimist, väljaarendamist, kasutamist, säilitamist, jaotamist ja määramist õigel ajal, et võimaldada kvaliteedijuhtimise süsteemi väljatöötamist, rakendamist ja kasutamist:</t>
  </si>
  <si>
    <t>inimressursid:
(a) personali võetakse tööle, arendatakse ja hoitakse tööl ning neil on pädevus ja võimekus:</t>
  </si>
  <si>
    <t>(i) kvaliteetsete töövõttude järjepidevaks läbiviimiseks, sealhulgas teadmised või kogemused, mis on ettevõtte läbiviidavate töövõttude seisukohast asjassepuutuvad, või</t>
  </si>
  <si>
    <t>(ii) tegevuste läbiviimiseks või kohustuste täitmiseks seoses ettevõtte kvaliteedijuhtimise süsteemi kasutamisega;</t>
  </si>
  <si>
    <t>(b) personal tõendab pühendumist kvaliteedile oma sammude ja käitumisviiside kaudu, arendab ja säilitab asjakohast pädevust oma rollide täitmiseks ning teda peetakse vastutavaks või tunnustatakse õigeaegsete hindamiste, tasustamise, edutamise ja muude stiimulite kaudu;</t>
  </si>
  <si>
    <t>(c) üksikisikuid saadakse välisallikatest (st võrgustikust, teisest võrgustikku kuuluvast ettevõttest või teenuseosutaja juurest), kui ettevõttel ei ole piisavat või asjakohast personali, et võimaldada ettevõtte kvaliteedijuhtimise süsteemi kasutamist või töövõttude läbiviimist;</t>
  </si>
  <si>
    <t>(d) igale töövõtule määratakse töövõtu meeskonna liikmed, sealhulgas töövõtu partner, kellel on asjakohane pädevus ja võimekus, sealhulgas antakse neile piisavalt aega, kvaliteetsete töövõttude järjepidevaks läbiviimiseks;</t>
  </si>
  <si>
    <t>(e) kvaliteedijuhtimise süsteemis tegevuste läbiviimiseks määratakse üksikisikud, kellel on asjakohane pädevus ja võimekus, sealhulgas piisav aeg, nende tegevuste läbiviimiseks;</t>
  </si>
  <si>
    <t>tehnoloogilised ressursid:
(f) asjakohaseid tehnoloogilisi ressursse hangitakse või arendatakse välja, rakendatakse, säilitatakse ja kasutatakse, et võimaldada ettevõtte kvaliteedijuhtimise süsteemi kasutamist ja töövõttude läbiviimist;</t>
  </si>
  <si>
    <t>intellektuaalsed ressursid:
(g) asjakohaseid intellektuaalseid ressursse hangitakse või arendatakse välja, rakendatakse, säilitatakse ja kasutatakse, et võimaldada ettevõtte kvaliteedijuhtimise süsteemi kasutamist ja kvaliteetsete töövõttude järjepidevat läbiviimist, ning need intellektuaalsed ressursid on rakendatavuse korral kooskõlas kutsestandardite ning rakendatavate seadusest ja regulatsioonist tulenevad nõuetega;</t>
  </si>
  <si>
    <t>teenuseosutajad:
(h) teenuseosutajatelt saadud inim-, tehnoloogilised või intellektuaalsed ressursid on asjakohased kasutamiseks ettevõtte kvaliteedijuhtimise süsteemis ja töövõttude läbiviimisel, võttes arvesse lõigu 32 punktides d, e, f ja g nimetatud kvaliteedieesmärke.</t>
  </si>
  <si>
    <t>Ettevõte, kes viib läbi kohustuslikke auditeid, peab täiendavalt lisama järgmised vastused: Ressursid – inimressursid</t>
  </si>
  <si>
    <t>f ) Ettevõtte poliitikad ja protseduurid peavad muuhulgas tagama, et</t>
  </si>
  <si>
    <t>(i) ettevõtte töötajatel ja kõigil teistel füüsilistel isikutel, kelle teenuseid ta saab kasutada või kontrollida ning kes on otseselt seotud kohustusliku auditi toimingute läbiviimisega, oleksid neile määratud ülesannete täitmiseks vajalikud teadmised ja kogemused</t>
  </si>
  <si>
    <t>(ii) ettevõttel on asjakohased tasustamise, sealhulgas kasumi jaotamise põhimõtted, mis pakuvad piisavalt stiimuleid tulemuste saavutamiseks, et tagada auditi kvaliteet. Eelkõige ei tohi tulu, mida ettevõte auditeeritavalt üksuselt kutsetegevuse väliseid teenuseid osutades teenib, võtta arvesse ühegi sellise isiku töö hindamisel või tasustamisel, kes on auditeerimisse kaasatud või kes suudab mõjutada selle läbiviimist</t>
  </si>
  <si>
    <t>g) Iga kohustusliku auditi puhul:</t>
  </si>
  <si>
    <t>(i) peab ettevõte määrama vähemalt ühe töövõtu partneri</t>
  </si>
  <si>
    <t>(ii) töövõtu partneri(te) valimisel lähtub audiitorühing peamiselt auditi kvaliteedi tagamise, sõltumatuse ning pädevuse kriteeriumitest</t>
  </si>
  <si>
    <t>(iii) töövõtu partner(id) osaleb (osalevad) aktiivselt kohustusliku auditi teostamises</t>
  </si>
  <si>
    <t>h) Ettevõte varustab töövõtu partneri(d) oma ülesannete korrektseks täitmiseks piisavate ressurssidega ja personaliga, kellel on vajalikud pädevused ja võimekus.</t>
  </si>
  <si>
    <t>i) Kohustusliku auditi teostamisel pühendab vandeaudiitor auditiülesandele piisavalt aega ning tagab piisavad ressursid oma ülesande korrektseks täitmiseks</t>
  </si>
  <si>
    <t>Ressursid – teenuseosutajad
j) Ettevõtte poliitikad ja protseduurid peavad muuhulgas tagama, et oluliste auditiülesannete allhanget ei teostataks nii, et see kahjustab ettevõtte sisemise kvaliteedikontrolli või pädevate asutuste võimet teostada järelevalvet selle üle, kuidas vandeaudiitor või audiitorühing täidab audiitortegevuse seaduses, kutsetegevuse standardites ja, kui see on kohaldatav siis, määruses (EL) nr 537/2014 sätestatud kohustusi;</t>
  </si>
  <si>
    <t>Informatsioon ja infovahetus</t>
  </si>
  <si>
    <t>ISQM(EE)1-33</t>
  </si>
  <si>
    <t>Ettevõte peab kehtestama järgmised kvaliteedieesmärgid, mis käsitlevad kvaliteedijuhtimise süsteemi puudutava informatsiooni hankimist, loomist või kasutamist ning informatsiooni õigel ajal edastamist ettevõtte sees ja välistele osapooltele, et võimaldada kvaliteedijuhtimise süsteemi väljatöötamist, rakendamist ja kasutamist:</t>
  </si>
  <si>
    <t>(a) infosüsteem tuvastab, hõivab, töötleb ja säilitab asjassepuutuvat ja usaldusväärset informatsiooni, mis toetab kvaliteedijuhtimise süsteemi, olenemata sellest, kas see pärineb sise- või välisallikatest;</t>
  </si>
  <si>
    <t>(b) ettevõtte töökultuuris tunnustatakse ja rõhutatakse personali kohustust vahetada informatsiooni ettevõttega ja omavahel;</t>
  </si>
  <si>
    <t>(c) asjassepuutuvat ja usaldusväärset informatsiooni vahetatakse kogu ettevõttes ja töövõtu meeskondadega, sealhulgas:</t>
  </si>
  <si>
    <t>(i) edastatakse informatsiooni personalile ja töövõtu meeskondadele ning informatsiooni olemus, ajastus ja ulatus on piisav, et võimaldada neil aru saada oma kohustustest, mis on seotud kvaliteedijuhtimise süsteemis tegevuste või töövõttude läbiviimisega, ja neid täita ning</t>
  </si>
  <si>
    <t>(ii) personal ja töövõtu meeskonnad edastavad informatsiooni ettevõttele kvaliteedijuhtimise süsteemis tegevuste või töövõttude läbiviimisel;</t>
  </si>
  <si>
    <t>(d) asjassepuutuv ja usaldusväärne informatsioon edastatakse välistele osapooltele, sealhulgas:</t>
  </si>
  <si>
    <t>(i) edastab ettevõte informatsiooni ettevõtte võrgustikule või selle sees või teenuseosutajatele, kui neid on, võimaldades võrgustikul või teenuseosutajatel täita oma kohustusi seoses võrgustiku nõuete või võrgustiku teenustega või nende antavate ressurssidega, ning</t>
  </si>
  <si>
    <t>(ii) edastatakse informatsiooni väljapoole, kui seda nõuab seadus, regulatsioon või kutsestandardid, või et toetada väliste osapoolte arusaamist kvaliteedijuhtimise süsteemist.</t>
  </si>
  <si>
    <t>(e) ettevõte kehtestab poliitikad või protseduurid, mis:</t>
  </si>
  <si>
    <t>(i) nõuavad börsinimekirja kantud majandusüksuste finantsaruannete auditi läbiviimisel infovahetust valitsemisülesandega isikutega selle kohta, kuidas kvaliteedijuhtimise süsteem toetab kvaliteetsete auditi töövõttude järjepidevat läbiviimist;</t>
  </si>
  <si>
    <t>(ii) käsitlevad seda, millal on muul juhul asjakohane vahetada infot ettevõtte kvaliteedijuhtimise süsteemi kohta väliste osapooltega, ja</t>
  </si>
  <si>
    <t>(iii) käsitlevad informatsiooni, mis tuleb esitada välise infovahetuse korral kooskõlas lõigu 34 punkti e alapunktidega i ja ii, sealhulgas infovahetuse olemust, ajastust ja ulatust ning asjakohast vormi;</t>
  </si>
  <si>
    <t>ISQM(EE)1-34.D3</t>
  </si>
  <si>
    <t>Ettevõttes peab olema kehtestatud asjakohane kord, mille kohaselt ettevõtte töötajad saavad teatada võimalikest või tegelikest käesoleva standardi, audiitortegevuse seaduse või määruse (EL) nr 537/2014 rikkumistest asutusesiseselt selleks määratud kanali kaudu.</t>
  </si>
  <si>
    <t>Monitoorimis- ja korrigeerimisprotsess</t>
  </si>
  <si>
    <t>ISQM(EE)1-35</t>
  </si>
  <si>
    <t>Ettevõte peab kehtestama monitoorimis- ja korrigeerimisprotsessi, et:</t>
  </si>
  <si>
    <t>(a) anda asjassepuutuvat, usaldusväärset ja õigeaegset informatsiooni kvaliteedijuhtimise süsteemi väljatöötamise, rakendamise ja kasutamise kohta;</t>
  </si>
  <si>
    <t>(b) astuda asjakohaseid samme tuvastatud puudustele vastamiseks selliselt, et puudused korrigeeritakse õigel ajal.</t>
  </si>
  <si>
    <t>ISQM(EE)1-35.D1</t>
  </si>
  <si>
    <t>Ettevõte jälgib ja hindab, käesoleva standardi ja kui see on kohaldatav, siis määruse (EL) nr 537/2014 kohaselt kehtestatud süsteemide ning sisemise kvaliteedikontrolli korra asjakohasust ja tulemuslikkust ning võtab tarvitusele asjakohased meetmed mis tahes puuduste kõrvaldamiseks. Alalõigus 34.D1 c) osutatud sisemise kvaliteedikontrolli süsteemi hindamise viib ettevõte läbi kord aastas ning säilitab andmed selle hindamise tulemuste ning väljapakutud meetmete kohta sisemise kvaliteedikontrolli süsteemi muutmiseks.</t>
  </si>
  <si>
    <t>ISQM(EE)1-36</t>
  </si>
  <si>
    <t>Ettevõte peab töötama välja monitoorimistegevused ja neid läbi viima, et anda alus puuduste tuvastamiseks.</t>
  </si>
  <si>
    <t>ISQM(EE)1-37</t>
  </si>
  <si>
    <t>Monitoorimistegevuste olemuse, ajastuse ja ulatuse kindlaksmääramisel peab ettevõte võtma arvesse:</t>
  </si>
  <si>
    <t>(a) kvaliteediriskidele antud hinnangute põhjuseid;</t>
  </si>
  <si>
    <t>(b) vastuste väljatöötamist;</t>
  </si>
  <si>
    <t>(c) ettevõtte riskide hindamise protsessi ning monitoorimis- ja korrigeerimisprotsessi väljatöötamist;</t>
  </si>
  <si>
    <t>(d) muutusi kvaliteedijuhtimise süsteemis;</t>
  </si>
  <si>
    <t>(e) varasemate monitoorimistegevuste tulemusi, seda, kas varasemad monitoorimistegevused on ettevõtte kvaliteedijuhtimise süsteemi hindamisel jätkuvalt asjassepuutuvad ja kas heastavad sammud eelnevalt tuvastatud puuduste käsitlemiseks olid tulemuslikud, ning</t>
  </si>
  <si>
    <t>(f) muud asjassepuutuvat informatsiooni, sealhulgas kaebusi ja süüdistusi selle kohta, et töö ei ole tehtud kooskõlas kutsestandardite ning rakendatavate seadusest ja regulatsioonist tulenevate nõuetega, või mittevastavuse kohta käesoleva ISQMi alusel kehtestatud ettevõtte poliitikatele või protseduuridele, väliste inspekteerimiste tulemusel saadud informatsiooni ja informatsiooni teenuseosutajatelt.</t>
  </si>
  <si>
    <t>ISQM(EE)1-38</t>
  </si>
  <si>
    <t xml:space="preserve">Ettevõte peab oma monitoorimistegevustes hõlmama lõpetatud töövõttude inspekteerimist ning määrama kindlaks, milliseid töövõtte ja töövõtu partnereid välja valida. Seda tehes peab ettevõte: </t>
  </si>
  <si>
    <t>(a) võtma arvesse lõigus 37 nimetatud asjaolusid;</t>
  </si>
  <si>
    <t>(b) võtma arvesse ettevõtte teostatud muude monitoorimistegevuste olemust, ajastust ja ulatust ning selliste monitoorimistegevustega hõlmatud töövõtte ja töövõtu partnereid, ning</t>
  </si>
  <si>
    <t>(c) valima iga töövõtu partneri puhul välja vähemalt ühe lõpetatud töövõtu ettevõtte kindlaks määratud tsüklilisel alusel.</t>
  </si>
  <si>
    <t>ISQM(EE)1-39</t>
  </si>
  <si>
    <t>Ettevõte peab kehtestama poliitikad või protseduurid, mis:</t>
  </si>
  <si>
    <t>(a) nõuavad, et monitoorimistegevusi läbiviivatel üksikisikutel peab olema pädevus ja võimekus, sealhulgas piisav aeg, monitoorimistegevuste tulemuslikuks läbiviimiseks ning</t>
  </si>
  <si>
    <t>(b) käsitlevad monitoorimistegevusi läbiviivate üksikisikute objektiivsust. Sellised poliitikad või protseduurid peavad keelama töövõtuga seotud töövõtu meeskonna liikmetel või töövõtu kvaliteedi ülevaatajal selle töövõtu mis tahes inspekteerimise läbiviimise.</t>
  </si>
  <si>
    <t>ISQM(EE)1-40</t>
  </si>
  <si>
    <t>Tähelepanekute hindamine ja puuduste tuvastamine
Ettevõte peab hindama tähelepanekuid, et määrata kindlaks, kas esineb puudusi, sealhulgas monitoorimis- ja korrigeerimisprotsessis.</t>
  </si>
  <si>
    <t>ISQM(EE)1-41</t>
  </si>
  <si>
    <t>Tuvastatud puuduste hindamine
Ettevõte peab hindama tuvastatud puuduste tõsidust ja läbivust:</t>
  </si>
  <si>
    <t>(a) tuvastatud puuduste algpõhjus(t)e uurimise teel. Protseduuride olemuse, ajastuse ja ulatuse kindlaksmääramisel algpõhjus(t)e uurimiseks peab ettevõte võtma arvesse tuvastatud puuduste olemust ja nende võimalikku tõsidust;</t>
  </si>
  <si>
    <t>(b) selle mõju hindamise teel, mida tuvastatud puudused kvaliteedijuhtimise süsteemile individuaalselt ja üheskoos avaldavad.</t>
  </si>
  <si>
    <t>ISQM(EE)1-42</t>
  </si>
  <si>
    <t>Tuvastatud puudustele vastamine
Ettevõte peab tuvastatud puuduste käsitlemiseks töötama välja heastavad sammud, mis on vastavad algpõhjuse analüüsi tulemustele, ja neid rakendama.</t>
  </si>
  <si>
    <t>ISQM(EE)1-43</t>
  </si>
  <si>
    <t>Üksikisik(ud), kellele on määratud tegevuspõhine kohustus seoses monitoorimis- ja korrigeerimisprotsessiga, peavad hindama, kas heastavad sammud:</t>
  </si>
  <si>
    <t>(a) on asjakohaselt välja töötatud tuvastatud puuduste ja nendega seotud algpõhjus(t)e käsitlemiseks ja selle kindlaksmääramiseks, et neid on rakendatud, ning</t>
  </si>
  <si>
    <t>(b) mida on rakendatud varem tuvastatud puuduste käsitlemiseks, on tulemuslikud.</t>
  </si>
  <si>
    <t>ISQM(EE)1-44</t>
  </si>
  <si>
    <t>Kui hindamine annab märku sellest, et heastavaid samme ei ole asjakohaselt välja töötatud ja rakendatud või et need ei ole tulemuslikud, peab (peavad) üksikisik(ud), kellele on määratud tegevuspõhine kohustus seoses monitoorimis- ja korrigeerimisprotsessiga, astuma asjakohase sammu määramaks kindlaks, et heastavaid samme muudetakse asjakohaselt nii, et need on tulemuslikud.</t>
  </si>
  <si>
    <t>ISQM(EE)1-45</t>
  </si>
  <si>
    <t>Tähelepanekud konkreetse töövõtu kohta
Ettevõte peab vastama olukordadele, kui tähelepanekud annavad märku sellest, et töövõtu (töövõttude) puhul on töövõtu (töövõttude) läbiviimise ajal nõutud protseduurid jäetud tegemata või et välja antud aruanne võib olla mitteasjakohane. Ettevõtte vastus peab hõlmama:</t>
  </si>
  <si>
    <t>(a) asjakohase sammu astumist, et olla vastavuses asjassepuutuvate kutsestandardite ning rakendatavate seadusest ja regulatsioonist tulenevate nõuetega ning</t>
  </si>
  <si>
    <t>(b) mõjude arvessevõtmist ja asjakohase sammu astumist, sealhulgas kaalumist, kas küsida õigusnõu, kui leitakse, et aruanne on mitteasjakohane.</t>
  </si>
  <si>
    <t>ISQM(EE)1-46</t>
  </si>
  <si>
    <t>Pidev infovahetus seoses monitoorimise ja korrigeerimisega
Üksikisik(ud), kellele on määratud tegevuspõhine kohustus seoses monitoorimis- ja korrigeerimisprotsessiga, peavad edastama üksikisiku(te)le, kellele on määratud lõplik kohustus ja vastutus seoses kvaliteedijuhtimise süsteemiga, ning üksikisiku(te)le, kellele on määratud tegevuspõhine kohustus seoses kvaliteedijuhtimise süsteemiga, õigel ajal infot:</t>
  </si>
  <si>
    <t>(a) läbiviidud monitoorimistegevuste kirjelduse kohta;</t>
  </si>
  <si>
    <t>(b) tuvastatud puuduste, sealhulgas selliste puuduste tõsiduse ja läbivuse kohta ning</t>
  </si>
  <si>
    <t>(c) heastavate sammude kohta tuvastatud puuduste käsitlemiseks.</t>
  </si>
  <si>
    <t>ISQM(EE)1-47</t>
  </si>
  <si>
    <t>Ettevõte peab edastama info lõigus 46 kirjeldatud asjaolude kohta töövõtu meeskondadele ja muudele üksikisikutele, kellele on määratud tegevused kvaliteedijuhtimise süsteemis, et võimaldada neil astuda viivitamatu ja asjakohane samm kooskõlas nende kohustustega.</t>
  </si>
  <si>
    <t>Kvaliteedijuhtimise süsteemi hindamine</t>
  </si>
  <si>
    <t>ISQM(EE)1-53</t>
  </si>
  <si>
    <t>Üksikisik(ud), kellele on määratud lõplik kohustus ja vastutus seoses kvaliteedijuhtimise süsteemiga, peab (peavad) ettevõtte nimel hindama kvaliteedijuhtimise süsteemi. Hindamise peab tegema mingi ajahetke seisuga ja läbi viima vähemalt kord aastas.</t>
  </si>
  <si>
    <t>ISQM(EE)1-54</t>
  </si>
  <si>
    <t>Üksikisik(ud), kellele on määratud lõplik kohustus ja vastutus seoses kvaliteedijuhtimise süsteemiga, peab (peavad) hindamise alusel ettevõtte nimel järeldama ühte järgmisest:</t>
  </si>
  <si>
    <t>(a) kvaliteedijuhtimise süsteem annab ettevõttele põhjendatud kindluse, et kvaliteedijuhtimise süsteemi eesmärgid saavutatakse;</t>
  </si>
  <si>
    <t>(b) kui välja arvata asjaolud, mis on seotud tuvastatud puudustega, millel on tõsine, kuid mitte läbiv mõju kvaliteedijuhtimise süsteemi väljatöötamisele, rakendamisele ja kasutamisele, annab kvaliteedijuhtimise süsteem ettevõttele põhjendatud kindluse, et kvaliteedijuhtimise süsteemi eesmärgid saavutatakse;</t>
  </si>
  <si>
    <t>(c) kvaliteedijuhtimise süsteem ei anna ettevõttele põhjendatud kindlust, et kvaliteedijuhtimise süsteemi eesmärgid saavutatakse.</t>
  </si>
  <si>
    <t>ISQM(EE)1-55</t>
  </si>
  <si>
    <t>Kui üksikisik(ud), kellele on määratud lõplik kohustus ja vastutus seoses kvaliteedijuhtimise süsteemiga, jõuab (jõuavad) lõigu 54 punktis b või lõigu 54 punktis c kirjeldatud järeldusele, peab ettevõte:</t>
  </si>
  <si>
    <t>(a) astuma viivitamatu ja asjakohase sammu ning</t>
  </si>
  <si>
    <t>(b) edastama infot:</t>
  </si>
  <si>
    <t>(i) töövõtu meeskondadele ja muudele üksikisikutele, kellele on määratud tegevused kvaliteedijuhtimise süsteemis, ulatuses, milles see on nende kohustuste seisukohast asjassepuutuv, ning</t>
  </si>
  <si>
    <t>(ii) välistele osapooltele kooskõlas lõigu 34 punktis e nõutavate ettevõtte poliitikate või protseduuridega.</t>
  </si>
  <si>
    <t>ISQM(EE)1-56</t>
  </si>
  <si>
    <t>Ettevõte peab tegema perioodilisi tööalase tegevuse hindamisi üksikisiku(te) kohta, kellele on määratud lõplik kohustus ja vastutus seoses kvaliteedijuhtimise süsteemiga, ja üksikisiku(te) kohta, kellele on määratud tegevuspõhine kohustus seoses kvaliteedijuhtimise süsteemiga. Seda tehes peab ettevõte võtma arvesse kvaliteedijuhtimise süsteemi hindamist.</t>
  </si>
  <si>
    <t>Kaebused ja rikkumised</t>
  </si>
  <si>
    <t>(c) ettevõte kehtestab poliitikad või protseduurid vastu võtmaks, uurimaks ja lahendamaks kaebusi ja süüdistusi selle kohta, et töö ei ole tehtud kooskõlas kutsestandardite ning rakendatavate seadusest ja regulatsioonist tulenevate nõuetega, või mittevastavuse kohta käesoleva ISQMi alusel kehtestatud ettevõtte poliitikatele või protseduuridele;</t>
  </si>
  <si>
    <t>ISQM(EE)1-34.D4</t>
  </si>
  <si>
    <t>Ettevõte peab kehtestama poliitikad ja protseduurid, millega nõutakse kõigi audiitortegevuse seaduse ja kui see on kohaldatav, siis määruse (EL) nr 537/2014 sätete oluliste rikkumiste dokumenteerimist. Samuti tuleb dokumenteerida kõik õigusrikkumise tagajärjed, sealhulgas õigusrikkumiste käsitlemiseks ja sisemise kvaliteedikontrolli süsteemi muutmiseks võetud meetmed. Aruanne kõigist kasutusele võetud meetmetest koostatakse kord aastas ning edastatakse oma töötajatele. Juhul kui nõu küsitakse välistelt ekspertidelt, dokumenteeritakse esitatud päringud ning saadud nõuanded.</t>
  </si>
  <si>
    <t>ISQM(EE)1-34.D5</t>
  </si>
  <si>
    <t>Ettevõte dokumenteerib kõik kirjalikult esitatud kaebused, mis on esitatud tehtud kohustuslike auditite läbiviimise kohta.</t>
  </si>
  <si>
    <t>Võrgustiku nõuded või võrgustiku teenused</t>
  </si>
  <si>
    <t>ISQM(EE)1-48</t>
  </si>
  <si>
    <t>Kui ettevõte kuulub võrgustikku, peab ettevõte saama rakendatavuse korral aru:</t>
  </si>
  <si>
    <t>(a) võrgustiku kehtestatud nõuetest ettevõtte kvaliteedijuhtimise süsteemi kohta, sealhulgas nõuetest, mille kohaselt peab ettevõte rakendama või kasutama võrgustiku poolt või võrgustiku kaudu välja töötatud või muul viisil pakutavaid ressursse või teenuseid</t>
  </si>
  <si>
    <t>(b) võrgustiku pakutavatest mis tahes teenustest või ressurssidest, mida ettevõte otsustab rakendada või kasutada ettevõtte kvaliteedijuhtimise süsteemi välja töötamisel, rakendamisel või kasutamisel (st võrgustiku teenused), ja</t>
  </si>
  <si>
    <t>(c) ettevõtte kohustustest seoses mis tahes sammudega, mis on vajalikud võrgustiku nõuete rakendamiseks või võrgustiku teenuste kasutamiseks.</t>
  </si>
  <si>
    <t>Ettevõte jääb vastutavaks oma kvaliteedijuhtimise süsteemi eest, sealhulgas kutsealaste otsustuste eest, mis on tehtud kvaliteedijuhtimise süsteemi väljatöötamisel, rakendamisel ja kasutamisel. Ettevõte ei tohi lubada, et võrgustiku nõuetega vastavuses olemine või võrgustiku teenuste kasutamine on vastuolus käesoleva ISQMi nõuetega.</t>
  </si>
  <si>
    <t>ISQM(EE)1-49</t>
  </si>
  <si>
    <t>Lõigus 48 omandatud arusaamise põhjal peab ettevõte:</t>
  </si>
  <si>
    <t>(a) määrama kindlaks, kuidas võrgustiku nõuded või võrgustiku teenused on ettevõtte kvaliteedijuhtimise süsteemi seisukohast asjassepuutuvad ja kuidas neid selles arvesse võetakse, sealhulgas kuidas neid tuleb rakendada, ning</t>
  </si>
  <si>
    <t>(b) hindama, kas ettevõttel on vaja võrgustiku nõudeid või võrgustiku teenuseid kohandada või täiendada, et need oleksid kvaliteedijuhtimise süsteemis kasutamiseks asjakohased, ja kui on, siis kuidas seda on vaja teha.</t>
  </si>
  <si>
    <t>Monitoorimistegevused, mida võrgustik viib läbi ettevõtte kvaliteedijuhtimise süsteemi puhul</t>
  </si>
  <si>
    <t>ISQM(EE)1-50</t>
  </si>
  <si>
    <t>Olukordades, mil võrgustik viib läbi ettevõtte kvaliteedijuhtimise süsteemiga seotud monitoorimistegevusi, peab ettevõte:</t>
  </si>
  <si>
    <t>(a) määrama kindlaks võrgustiku läbiviidavate monitoorimistegevuste mõju kooskõlas lõikudega 36–38 läbiviidavate ettevõtte monitoorimistegevuste olemusele, ajastusele ja ulatusele;</t>
  </si>
  <si>
    <t>(b) määrama kindlaks ettevõtte kohustused seoses monitoorimistegevustega, sealhulgas ettevõtte astutavad mis tahes seotud sammud, ja</t>
  </si>
  <si>
    <t>(c) hankima võrgustikult õigel ajal monitoorimistegevuste tulemused osana lõigu 40 kohasest tähelepanekute hindamisest ja puuduste tuvastamisest.</t>
  </si>
  <si>
    <t>Monitoorimistegevused, mida võrgustik viib läbi kõikides võrgustikku kuuluvates ettevõtetes</t>
  </si>
  <si>
    <t>ISQM(EE)1-51</t>
  </si>
  <si>
    <t xml:space="preserve">
Ettevõte peab:</t>
  </si>
  <si>
    <t>(a) saama aru võrgustiku poolt kõikides võrgustikku kuuluvates ettevõtetes läbi viidavate monitoorimistegevuste üldisest ulatusest, sealhulgas monitoorimistegevustest määramaks kindlaks, et võrgustiku nõudeid on asjakohaselt rakendatud kõikides võrgustikku kuuluvates ettevõtetes, ning sellest, kuidas võrgustik edastab info oma monitoorimistegevuste tulemuste kohta ettevõttele;</t>
  </si>
  <si>
    <t>(b) hankima rakendatavuse korral vähemalt kord aastas võrgustikult informatsiooni kõikides võrgustikku kuuluvates ettevõtetes ellu viidud võrgustiku monitoorimistegevuste üldiste tulemuste kohta ning:</t>
  </si>
  <si>
    <t>(i) edastama informatsiooni töövõtu meeskondadele ja muudele üksikisikutele, kellele on määratud tegevused kvaliteedijuhtimise süsteemis, kui asjakohane, et võimaldada neil astuda viivitamatu ja asjakohane samm kooskõlas nende kohustustega, ning</t>
  </si>
  <si>
    <t>(ii) võtma arvesse selle informatsiooni mõju ettevõtte kvaliteedijuhtimise süsteemile.</t>
  </si>
  <si>
    <t>Ettevõtte tuvastatud puudused võrgustiku nõuetes või võrgustiku teenustes</t>
  </si>
  <si>
    <t>ISQM(EE)1-52</t>
  </si>
  <si>
    <t>Kui ettevõte tuvastab puuduse võrgustiku nõuetes või võrgustiku teenustes, peab ettevõte:</t>
  </si>
  <si>
    <t>(a) edastama võrgustikule asjassepuutuva informatsiooni tuvastatud puuduse kohta ja</t>
  </si>
  <si>
    <t>(b) kooskõlas lõiguga 42 töötama välja heastavad sammud ja rakendama neid, et käsitleda võrgustiku nõuetes või võrgustiku teenustes tuvastatud puuduse mõju.</t>
  </si>
  <si>
    <t>Kvaliteedikontrollisüsteemi dokumentatsioon</t>
  </si>
  <si>
    <t>ISQM(EE)1-57</t>
  </si>
  <si>
    <t>Ettevõte peab koostama oma kvaliteedijuhtimise süsteemi dokumentatsiooni, mis on piisav, et:</t>
  </si>
  <si>
    <t>(a) toetada personali järjepidevat arusaamist kvaliteedijuhtimise süsteemist, sealhulgas arusaamist oma rollidest ja kohustustest seoses kvaliteedijuhtimise süsteemi ja töövõttude läbiviimisega;</t>
  </si>
  <si>
    <t>(b) toetada vastuste järjepidevat rakendamist ja kasutamist ning</t>
  </si>
  <si>
    <t>(c) anda tõendusmaterjali vastuste väljatöötamise, rakendamise ja kasutamise kohta, et toetada kvaliteedijuhtimise süsteemi hindamist üksikisiku(te) poolt, kellele on määratud lõplik kohustus ja vastutus seoses kvaliteedijuhtimise süsteemiga.</t>
  </si>
  <si>
    <t>ISQM(EE)1-58</t>
  </si>
  <si>
    <t>Dokumentatsiooni koostamisel peab ettevõte sellesse lisama:</t>
  </si>
  <si>
    <t>(a) seda üksikisikut (neid üksikisikuid) tuvastada võimaldavad andmed, kellele on määratud lõplik kohustus ja vastutus seoses kvaliteedijuhtimise süsteemiga ning tegevuspõhine kohustus seoses kvaliteedijuhtimise süsteemiga;</t>
  </si>
  <si>
    <t>(b) ettevõtte kvaliteedieesmärgid ja kvaliteediriskid;</t>
  </si>
  <si>
    <t>(c) vastuste kirjelduse ja selle, kuidas ettevõtte vastused käsitlevad kvaliteediriske;</t>
  </si>
  <si>
    <t>(d) monitoorimis- ja korrigeerimisprotsessi puhul:</t>
  </si>
  <si>
    <t>(i) tõendusmaterjali läbiviidud monitoorimistegevuste kohta;</t>
  </si>
  <si>
    <t>(ii) tähelepanekute hindamise ning tuvastatud puudused ja nende seonduv(ad) algpõhjus(ed);</t>
  </si>
  <si>
    <t>(iii) tuvastatud puuduste käsitlemiseks astutavad heastavad sammud ning selliste heastavate sammude väljatöötamise ja rakendamise hindamise ning</t>
  </si>
  <si>
    <t>(iv) monitoorimist ja korrigeerimist käsitleva infovahetuse ning</t>
  </si>
  <si>
    <t>(e) aluse, mille põhjal on jõutud järeldusele kooskõlas lõiguga 54.</t>
  </si>
  <si>
    <t>ISQM(EE)1-59</t>
  </si>
  <si>
    <t>Ettevõte peab dokumenteerima lõigus 58 nimetatud asjaolud, kuivõrd need on seotud võrgustiku nõuete või võrgustiku teenustega ning võrgustiku nõuete või võrgustiku teenuste hindamisega kooskõlas lõigu 49 punktiga b.</t>
  </si>
  <si>
    <t>ISQM(EE)1-60</t>
  </si>
  <si>
    <t>Ettevõte peab kehtestama kvaliteedijuhtimise süsteemi dokumentatsiooni säilitamise perioodi, mis on piisav, et võimaldada ettevõttel monitoorida ettevõtte kvaliteedijuhtimise süsteemi väljatöötamist, rakendamist ja kasutamist, või pikema perioodi, kui seda nõuab seadus või regulatsioon.</t>
  </si>
  <si>
    <t>Rahapesu ja terrorismi rahastamise tõkestamine</t>
  </si>
  <si>
    <r>
      <rPr>
        <sz val="11"/>
        <rFont val="Calibri"/>
        <charset val="134"/>
        <scheme val="minor"/>
      </rPr>
      <t xml:space="preserve">Rahapesu ja terrorismi rahastamise tõkestamise seadus - </t>
    </r>
    <r>
      <rPr>
        <sz val="11"/>
        <rFont val="Calibri"/>
        <charset val="134"/>
      </rPr>
      <t>§10ˇ(1)-</t>
    </r>
    <r>
      <rPr>
        <sz val="11"/>
        <rFont val="Calibri"/>
        <charset val="134"/>
        <scheme val="minor"/>
      </rPr>
      <t xml:space="preserve"> (3)</t>
    </r>
  </si>
  <si>
    <t xml:space="preserve">Audiitorettevõtja kõrgem juhtkond kinnitab kirjalikus vormis audiitorettevõtja riskide taseme ja riskide tüüpide kogumi, mida ta on valmis oma tegevuse käigus võtma oma majandustegevuse ja strateegiliste eesmärkide elluviimise nimel (riskiisu). </t>
  </si>
  <si>
    <t>Rahapesu ja terrorismi rahastamise tõkestamise seadus - §14(1)</t>
  </si>
  <si>
    <t xml:space="preserve">Audiitorettevõtja kehtestab protseduurireeglid, millega tõhusalt maandatakse ja juhitakse riskihinnangu raames tuvastatud rahapesu ja terrorismi rahastamisega seotud riske. </t>
  </si>
  <si>
    <t xml:space="preserve">Protseduurireeglite täitmise kontrollimiseks kehtestab audiitorettevõtja sisekontrollieeskirja, mis kirjeldab sisekontrolli süsteemi toimimise. Protseduurireeglid sisaldavad vähemalt järgmist:
 1) kliendi suhtes rakendatavate hoolsusmeetmete kohaldamise korda, sealhulgas lihtsustatud hoolsusmeetmete ja tugevdatud hoolsusmeetmete kohaldamise korda;
 2) mudelit kliendi ja tema tegevusega seotud riskide tuvastamiseks ja juhtimiseks ning kliendi riskiprofiili määramist;
 3) metoodikat ja juhendit, kui audiitorettevõtjal tekib rahapesu ja terrorismi rahastamise kahtlus või on tegemist ebatavalise tehingu või asjaoluga, samuti käesoleva seaduse §-s 49 sätestatud teatamiskohustuse täitmise juhendit;
 4) andmete säilitamise ja nende kättesaadavaks tegemise korda;
 5) juhendit, kuidas tulemuslikult kindlaks teha, kas tegemist on riikliku taustaga isikuga või kohaliku riikliku taustaga isikuga või isikuga, kelle suhtes rakendatakse rahvusvahelisi sanktsioone, või isikuga, kelle elu- või asukoht on suure riskiga kolmandas riigis või geograafilise riskiga riigis;
 6) uute ja olemasolevate tehnoloogiatega ning teenuste ja toodetega, sealhulgas uute või ebatraditsiooniliste müügikanalite ning uute või arenevate tehnoloogiatega kaasnevate riskide tuvastamise ja juhtimise korda.
</t>
  </si>
  <si>
    <t>Rahapesu ja terrorismi rahastamise tõkestamise seadus - §14(2), (3)</t>
  </si>
  <si>
    <t xml:space="preserve">Audiitor korraldab protseduurireeglite ja sisekontrollieeskirja täitmise ning rakendamise audiitorettevõtja töötajate poolt. Kehtestatud protseduurireeglid ja sisekontrollieeskiri peavad olema proportsionaalsed audiitorettevõtja majandus- ja kutsetegevuse laadi, ulatuse ja keerukusastmega ning need peab kehtestama kohustatud isiku kõrgem juhtkond. </t>
  </si>
  <si>
    <t>Rahapesu ja terrorismi rahastamise tõkestamise seadus - §19(1)</t>
  </si>
  <si>
    <t>Audiitorettevõtja kohaldab hoolsusmeetmeid: 
 1) ärisuhte loomisel;
 2) ärisuhte väliselt tehingute juhuti tegemisel või vahendamisel, kui tehingu väärtus on üle 15 000 euro või sellega võrdväärne summa muus vääringus, sõltumata sellest, kas rahaline kohustus täidetakse tehingus ühe maksena või mitme omavahel seotud maksena kuni üheaastase perioodi jooksul, kui seaduses ei ole sätestatud teisiti;
 3) hoolsusmeetmete kohaldamisel kogutud teabe kontrollimise või asjakohaste andmete ajakohastamise käigus varem kogutud dokumentide või andmete piisavuse või tõelevastavuse kahtluse korral;
 4) rahapesu või terrorismi rahastamise kahtluse korral.</t>
  </si>
  <si>
    <t>Rahapesu ja terrorismi rahastamise tõkestamise seadus - §19(5)</t>
  </si>
  <si>
    <t xml:space="preserve">Audiitorettevõtja kohaldab  hoolsusmeetmeid iga kord enne ärisuhte loomist või ärisuhte väliselt enne tehingu tegemist.  </t>
  </si>
  <si>
    <t>Rahapesu ja terrorismi rahastamise tõkestamise seadus - §20(6)</t>
  </si>
  <si>
    <t xml:space="preserve">Audiitor määrab kliendi suhtes hoolsusmeetmeid rakendades nende kohaldamise ulatuse ja täpse viisi ning vajaduse, lähtudes varem hinnatud või konkreetse ärisuhtega seonduvatest rahapesu ja terrorismi rahastamise riskidest. Audiitorettevõtja hoolsusmeetmete kohaldamise hindamisel arvestatakse võlaõigusseaduses sätestatud mõistlikkuse põhimõtet. </t>
  </si>
  <si>
    <t>Rahapesu ja terrorismi rahastamise tõkestamise seadus - §23(1), (3)</t>
  </si>
  <si>
    <t>Audiitor kehtestab protseduurireeglite ja sisekontrollieeskirja rakendamisel majandus-, kutse- või ametitegevuses loodud ärisuhte jälgimise (edaspidi ärisuhte seire) põhimõtted. Ärisuhte seire kohustuse täitmisel tuleb muu hulgas välja selgitada nende tehingute olemus, põhjus ja taust, samuti muu teave tehingute sisu mõistmiseks, ning nendele tehingutele suuremat tähelepanu pöörata.</t>
  </si>
  <si>
    <t>Rahapesu ja terrorismi rahastamise tõkestamise seadus - §42(1), (2), (6)</t>
  </si>
  <si>
    <t>Audiitoril on keelatud luua ärisuhet, kui: (1) ta ei suuda täita käesoleva seaduse alusel nõutavaid hoolsusmeetmeid või tal on kahtlus, et tegemist on rahapesu või terrorismi rahastamisega; (2) tehingupartneri kapitali moodustavad esitajaaktsiad või muud esitajaväärtpaberid. Eelnimetatud keeldu ei kohaldata, kui audiitorettevõtja on ärisuhte loomisest, tehingust või tehingu katsest teavitanud rahapesu andmebürood seadusega sätestatud korras ja saanud rahapesu andmebüroolt konkreetse juhise ärisuhet, ärisuhte loomist või tehingu tegemist jätkata.</t>
  </si>
  <si>
    <t>Rahapesu ja terrorismi rahastamise tõkestamise seadus - §47(1)</t>
  </si>
  <si>
    <r>
      <rPr>
        <sz val="11"/>
        <rFont val="Calibri"/>
        <charset val="186"/>
        <scheme val="minor"/>
      </rPr>
      <t>Audiitor peab säilitama isikusamasuse tuvastamise ja esitatud teabe kontrollimise aluseks olevate dokumentide originaale või koopiaid ja ärisuhte loomise aluseks olevaid dokumente viis aastat pärast ärisuhte lõppemist, juhul kui need ei moodusta osa audiitorteenuse dokumentatsioonist. Juhul kui eelnimetatud dokumendid on osa audiitorteenuse dokumentatsioonist, säilitatakse neid seitse aastat</t>
    </r>
    <r>
      <rPr>
        <sz val="11"/>
        <rFont val="Calibri"/>
        <charset val="134"/>
        <scheme val="minor"/>
      </rPr>
      <t xml:space="preserve"> alates audiitori aruande kuupäevast. 
</t>
    </r>
    <r>
      <rPr>
        <sz val="11"/>
        <rFont val="Calibri"/>
        <charset val="186"/>
        <scheme val="minor"/>
      </rPr>
      <t>(1') Kohustatud isik ei pea isikusamasuse tuvastamise ja esitatud teabe kontrollimise aluseks olevate dokumentide originaale ega koopiaid säilitama, kui:
1) isikusamasus tuvastati e-identimise ja e-tehingute usaldusteenuste vahendite abil või
2) dokument on kohustatud isikule riigielektroonilises andmekogus kättesaadav kogu käesoleva paragrahvi lõikes 1 nimetatud perioodi jooksul.</t>
    </r>
  </si>
  <si>
    <t>Rahapesu ja terrorismi rahastamise tõkestamise seadus - §47(7)</t>
  </si>
  <si>
    <t xml:space="preserve">Audiitor kustutab isikusamasuse tuvastamise ja esitatud teabe kontrollimise aluseks olevad säilitatud andmed pärast §47 lg 1 nimetatud tähtaegade möödumist. Pädeva järelevalveasutuse ettekirjutuse alusel võib olulisi andmeid säilitada kauem, kuid mitte rohkem kui viis aastat pärast esmase tähtaja möödumist. </t>
  </si>
  <si>
    <t>Rahapesu ja terrorismi rahastamise tõkestamise seadus - §49(1)</t>
  </si>
  <si>
    <t>Kui audiitor tuvastab kutsetegevuse osutamise käigus tegevuse või asjaolud, mille tunnused osutavad kuritegelikust tegevusest saadud tulu kasutamisele, terrorismi rahastamisele või sellega seotud kuritegude toimepanemisele või sellise tegevuse katsele või mille puhul tal on kahtlus või ta teab, et tegemist on rahapesu või terrorismi rahastamisega või sellega seotud kuritegude toimepanemisega, on ta kohustatud sellest viivitamata, kuid hiljemalt kaks tööpäeva pärast tegevuse või asjaolude tuvastamist või kahtluse tekkimist, teatama rahapesu andmebüroole.</t>
  </si>
  <si>
    <t>Rahapesu ja terrorismi rahastamise tõkestamise seadus - §49(3)</t>
  </si>
  <si>
    <t xml:space="preserve">Audiitor teatab rahapesu andmebüroole viivitamata, kuid hiljemalt kaks tööpäeva pärast tehingu tegemist, igast teatavaks saanud tehingust, kus rahaline kohustus suurusega üle 32 000 euro või sellega võrdväärne summa muus vääringus täidetakse sularahas, sõltumata sellest, kas tehing tehakse ühe maksena või mitme omavahel seotud maksena kuni üheaastase perioodi jooksul. </t>
  </si>
  <si>
    <t>Eetikakoodeks (EE) + AudS - detailne küsimustik</t>
  </si>
  <si>
    <t xml:space="preserve">Oleme kogu kvaliteedikontrolli perioodi jooksul olnud vastavuses eetika põhiprintsiipidega. Oleme rakendanud kontseptuaalset raamistikku, et kindlaks teha, hinnata ja käsitleda ohtusid vastavusele põhiprintsiipidega. </t>
  </si>
  <si>
    <t>Oleme olnud vastavuses aususe põhimõttega. Me ei ole teadlikult olnud seotud aruannete, deklaratsioonide, infovahetuse või muu informatsiooniga, mille kohta me usume, et informatsioon:
(a) sisaldab oluliselt väära või eksitavat avaldust;
(b) sisaldab avaldusi või informatsiooni, mis on esitatud järelemõtlematult või
(c) jätab välja või varjab informatsiooni, mille esitamine on nõutud, seal, kus selline väljajätmine või varjamine oleks eksitav.</t>
  </si>
  <si>
    <t>Oleme olnud vastavuses objektiivsuse põhimõttega, mis nõuab, et me ei kahjustaks kutse- või ärialast otsustust erapoolikuse, huvide konflikti või teiste isikute sobimatu mõjutuse tõttu.</t>
  </si>
  <si>
    <t>Oleme olnud vastavuses kutsealase pädevuse ja nõutava hoolsuse põhimõttega, mis nõuab, et me:
a) saavutaks ja säilitaks kutsealased teadmised ja oskused tasemel, mis on nõutav tagamaks, et klient või tööd andev organisatsioon saab pädevaid kutsealaseid teenuseid, mis põhinevad kehtivatel tehnilistel ja kutsestandarditel ning asjassepuutuvatel õigusaktidel, ja
b) tegutseks hoolikalt ja kooskõlas kehtivate tehniliste ja kutsestandarditega.</t>
  </si>
  <si>
    <t>Oleme olnud vastavuses konfidentsiaalsuse põhimõttega, mis nõuab, et me austaks kutsealaste ja ärisuhete tulemusel omandatud informatsiooni konfidentsiaalsust. Oleme:
a) olnud valvas informatsiooni tahtmatu avalikustamise võimaluse suhtes, kaasa arvatud sotsiaalses keskkonnas, eriti just lähedasele äripartnerile või lähemale või lähimale pereliikmele;
b) säilitanud informatsiooni konfidentsiaalsuse ettevõtte või tööd andva organisatsiooni siseselt;
c) säilitanud eeldatava kliendi või tööd andva organisatsiooni pooltavalikustatud informatsiooni konfidentsiaalsuse;
d) mitte avalikustanud ilma nõuetekohase ja konkreetse volituseta väljaspool ettevõtet või tööd andvat organisatsiooni konfidentsiaalsetinformatsiooni, mis on omandatud kutsealaste ja ärisuhete tulemusena, välja arvatud juhul, kui tal on juriidiline või kutsealanekohustus või õigus informatsioon avalikustada;
e) mitte kasutanud kutsealaste ja ärisuhete tulemusena omandatudkonfidentsiaalset informatsiooni oma isiklikuks kasuks
või mõne kolmanda osapoole kasuks;
f) mitte kasutanud või avalikustanud kutsealase või ärisuhte tulemusenaomandatud või saadud mis tahes konfidentsiaalset informatsiooni
pärast selle suhte lõppu jag) rakendanud mõistlikke meetmeid tagamaks, et personal ja üksikisikud, kellelt saadakse nõu ja abi,
austavad meie konfidentsiaalsuskohustust.</t>
  </si>
  <si>
    <t>Oleme olnud vastavuses kutsealase käitumise põhimõttega, mis nõuab, et me oleks vastavuses
asjassepuutuvate seaduste ja regulatsioonidega ning väldiks mis tahes tegevust, mille puhul me teame või peaks teadma, et see võib kutseala diskrediteerida. Me ei ole teadlikult tegelenud mis tahes äritegevuse, ameti või tegevusega, mis kahjustab või võib kahjustada ausust, objektiivsust või kutseala head mainet ja ei oleks selle tulemusel vastavuses põhiprintsiipidega.</t>
  </si>
  <si>
    <t xml:space="preserve">Kui me oleme tuvastanud ohu vastavusele põhiprintsiipidega, oleme hinnanud, kas selline oht on aktsepteeritaval tasemel. </t>
  </si>
  <si>
    <t>Kui me oleme määranud kindlaks, et tuvastatud ohud vastavusele põhiprintsiipidega ei ole aktsepteeritaval tasemel, oleme ohtusid käsitlenud, kõrvaldades need või vähendades neid
aktsepteeritava tasemeni. Oleme teinud järgmiselt:
a) kõrvaldanud tingimused, kaasa arvatud huvid või suhted, mis tekitavad ohtusid;
b) rakendanud kaitsemehhanisme, kui need on kättesaadavad ja kui neid on võimalik rakendada, et vähendada ohtusid aktsepteeritava tasemeni, või
c) keeldunud konkreetsest kutsetegevusest või lõpetanud selle.</t>
  </si>
  <si>
    <t xml:space="preserve">Oleme auditite, ülevaatuste või muude kindlustandvate töövõttude läbiviimisel olnud sõltumatud.
Sõltumatus on seotud objektiivsuse ja aususe põhiprintsiipidega. See hõlmab järgmist:
a) mõtlemisviisi sõltumatus – meeleseisund, mis võimaldab teha järelduse ilma, et sellele avaldaksid mõju tegurid, mis kahjustavad kutsealast otsustust, lastes seega isikul tegutseda ausalt ning rakendada objektiivsust ja kutsealast skeptitsismi;
b) näiline sõltumatus – faktide ja tingimuste vältimine, mis on nii märkimisväärsed, et mõistlik ja informeeritud kolmas osapool teeks tõenäoliselt järelduse, et ettevõtte või auditi või kindlustandva töövõtu meeskonnaliikme ausus, objektiivsus või kutsealane skeptitsism on kahjustatud.
</t>
  </si>
  <si>
    <t xml:space="preserve"> Oleme avalikus kutsealases tegevuses rakendanud auditite, ülevaatuste ja muude kindlustandvate töövõttude planeerimisel ja läbiviimisel kutsealast skeptitsismi.</t>
  </si>
  <si>
    <r>
      <rPr>
        <sz val="11"/>
        <rFont val="Calibri"/>
        <charset val="134"/>
        <scheme val="minor"/>
      </rPr>
      <t>Me ei ole osutanud auditiväliseid teenuseid, mis on keelatud audiitortegevuse seaduse §-i 59</t>
    </r>
    <r>
      <rPr>
        <vertAlign val="superscript"/>
        <sz val="11"/>
        <rFont val="Calibri"/>
        <charset val="134"/>
        <scheme val="minor"/>
      </rPr>
      <t>1</t>
    </r>
    <r>
      <rPr>
        <sz val="11"/>
        <rFont val="Calibri"/>
        <charset val="134"/>
        <scheme val="minor"/>
      </rPr>
      <t xml:space="preserve"> kohaselt.</t>
    </r>
  </si>
  <si>
    <t>Oleme dokumenteerinud kõik relevantsed asjaolud, mis tõendavad meie vastavust eetika põhiprintsiipidega sh sõltumatuse nõuete järgimist.</t>
  </si>
  <si>
    <t xml:space="preserve">Kvaliteedijuhtimise standardi ja eetikakoodeksi kontroll-leht </t>
  </si>
  <si>
    <t>Kõik küsimused vastatud!</t>
  </si>
  <si>
    <t>Osad küsimused vastamata!</t>
  </si>
  <si>
    <t>Teema</t>
  </si>
  <si>
    <t>Nõudeid</t>
  </si>
  <si>
    <t>Töörühma hinnangud</t>
  </si>
  <si>
    <t>KOKKU</t>
  </si>
  <si>
    <t>Eetikakoodeks (EE) + AudS - kontroll-leht küsimustele vastamise kohta</t>
  </si>
  <si>
    <t>Nõuded</t>
  </si>
  <si>
    <t xml:space="preserve">Eetikakoodeksi rakendamine </t>
  </si>
  <si>
    <t>Tähelepanekute koond - ISQM</t>
  </si>
  <si>
    <t>Kontrollitav</t>
  </si>
  <si>
    <t>Töörühm</t>
  </si>
  <si>
    <t>Nr</t>
  </si>
  <si>
    <t>Kokkuvõttesse</t>
  </si>
  <si>
    <t>Eetikakoodeks (EE) + AudS - tähelepanekute kokkuvõte</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</si>
</sst>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 #,##0_-;_-* &quot;-&quot;_-;_-@_-"/>
    <numFmt numFmtId="42" formatCode="_-&quot;£&quot;* #,##0_-;\-&quot;£&quot;* #,##0_-;_-&quot;£&quot;* &quot;-&quot;_-;_-@_-"/>
    <numFmt numFmtId="43" formatCode="_-* #,##0.00_-;\-* #,##0.00_-;_-* &quot;-&quot;??_-;_-@_-"/>
    <numFmt numFmtId="44" formatCode="_-&quot;£&quot;* #,##0.00_-;\-&quot;£&quot;* #,##0.00_-;_-&quot;£&quot;* &quot;-&quot;??_-;_-@_-"/>
    <numFmt numFmtId="176" formatCode="_-* #,##0.00\ &quot;kr&quot;_-;\-* #,##0.00\ &quot;kr&quot;_-;_-* &quot;-&quot;??\ &quot;kr&quot;_-;_-@_-"/>
    <numFmt numFmtId="177" formatCode="h:mm\ AM/PM"/>
  </numFmts>
  <fonts count="50">
    <font>
      <sz val="11"/>
      <color theme="1"/>
      <name val="Calibri"/>
      <charset val="134"/>
      <scheme val="minor"/>
    </font>
    <font>
      <b/>
      <u/>
      <sz val="15"/>
      <color theme="3"/>
      <name val="Calibri"/>
      <charset val="134"/>
      <scheme val="minor"/>
    </font>
    <font>
      <b/>
      <sz val="11"/>
      <color theme="1"/>
      <name val="Calibri"/>
      <charset val="134"/>
      <scheme val="minor"/>
    </font>
    <font>
      <b/>
      <sz val="11"/>
      <color theme="3"/>
      <name val="Calibri"/>
      <charset val="134"/>
      <scheme val="minor"/>
    </font>
    <font>
      <sz val="10"/>
      <color theme="1"/>
      <name val="Calibri"/>
      <charset val="134"/>
      <scheme val="minor"/>
    </font>
    <font>
      <b/>
      <sz val="10"/>
      <color theme="1"/>
      <name val="Calibri"/>
      <charset val="134"/>
      <scheme val="minor"/>
    </font>
    <font>
      <i/>
      <sz val="11"/>
      <color theme="1"/>
      <name val="Calibri"/>
      <charset val="134"/>
      <scheme val="minor"/>
    </font>
    <font>
      <b/>
      <u/>
      <sz val="15"/>
      <color theme="3"/>
      <name val="Calibri"/>
      <charset val="134"/>
      <scheme val="minor"/>
    </font>
    <font>
      <b/>
      <sz val="15"/>
      <color theme="3"/>
      <name val="Calibri"/>
      <charset val="134"/>
      <scheme val="minor"/>
    </font>
    <font>
      <sz val="11"/>
      <color theme="1"/>
      <name val="Calibri"/>
      <charset val="134"/>
    </font>
    <font>
      <b/>
      <u/>
      <sz val="14"/>
      <color theme="4" tint="-0.249977111117893"/>
      <name val="Calibri"/>
      <charset val="134"/>
      <scheme val="minor"/>
    </font>
    <font>
      <b/>
      <sz val="11"/>
      <color theme="1"/>
      <name val="Calibri"/>
      <charset val="134"/>
    </font>
    <font>
      <sz val="11"/>
      <name val="Calibri"/>
      <charset val="134"/>
      <scheme val="minor"/>
    </font>
    <font>
      <b/>
      <sz val="11"/>
      <color rgb="FF00B050"/>
      <name val="Calibri"/>
      <charset val="134"/>
      <scheme val="minor"/>
    </font>
    <font>
      <b/>
      <sz val="11"/>
      <color rgb="FF00B050"/>
      <name val="Calibri"/>
      <charset val="134"/>
    </font>
    <font>
      <b/>
      <sz val="11"/>
      <color rgb="FFFF0000"/>
      <name val="Calibri"/>
      <charset val="134"/>
    </font>
    <font>
      <b/>
      <sz val="11"/>
      <color rgb="FFFF0000"/>
      <name val="Calibri"/>
      <charset val="134"/>
      <scheme val="minor"/>
    </font>
    <font>
      <b/>
      <sz val="11"/>
      <name val="Calibri"/>
      <charset val="134"/>
      <scheme val="minor"/>
    </font>
    <font>
      <b/>
      <u/>
      <sz val="15"/>
      <color theme="4" tint="-0.249977111117893"/>
      <name val="Calibri"/>
      <charset val="134"/>
      <scheme val="minor"/>
    </font>
    <font>
      <b/>
      <i/>
      <sz val="11"/>
      <color theme="1"/>
      <name val="Calibri"/>
      <charset val="134"/>
      <scheme val="minor"/>
    </font>
    <font>
      <sz val="11"/>
      <name val="Calibri"/>
      <charset val="186"/>
      <scheme val="minor"/>
    </font>
    <font>
      <b/>
      <sz val="11"/>
      <color rgb="FF000000"/>
      <name val="Calibri"/>
      <charset val="134"/>
      <scheme val="minor"/>
    </font>
    <font>
      <sz val="11"/>
      <color rgb="FF000000"/>
      <name val="Calibri"/>
      <charset val="134"/>
      <scheme val="minor"/>
    </font>
    <font>
      <b/>
      <u/>
      <sz val="11"/>
      <name val="Calibri"/>
      <charset val="134"/>
      <scheme val="minor"/>
    </font>
    <font>
      <b/>
      <u/>
      <sz val="15"/>
      <color theme="3"/>
      <name val="Calibri"/>
      <charset val="134"/>
    </font>
    <font>
      <u/>
      <sz val="11"/>
      <color theme="1"/>
      <name val="Calibri"/>
      <charset val="134"/>
      <scheme val="minor"/>
    </font>
    <font>
      <u/>
      <sz val="11"/>
      <color theme="10"/>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3"/>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name val="Calibri"/>
      <charset val="134"/>
    </font>
    <font>
      <b/>
      <sz val="11"/>
      <color indexed="8"/>
      <name val="Calibri"/>
      <charset val="134"/>
    </font>
    <font>
      <vertAlign val="superscript"/>
      <sz val="11"/>
      <name val="Calibri"/>
      <charset val="134"/>
      <scheme val="minor"/>
    </font>
    <font>
      <sz val="11"/>
      <color indexed="8"/>
      <name val="Calibri"/>
      <charset val="134"/>
    </font>
    <font>
      <vertAlign val="superscript"/>
      <sz val="11"/>
      <color theme="1"/>
      <name val="Calibri"/>
      <charset val="134"/>
      <scheme val="minor"/>
    </font>
    <font>
      <b/>
      <sz val="9"/>
      <name val="Tahoma"/>
      <charset val="134"/>
    </font>
    <font>
      <sz val="9"/>
      <name val="Tahoma"/>
      <charset val="134"/>
    </font>
  </fonts>
  <fills count="41">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0" tint="-0.14996795556505"/>
        <bgColor indexed="64"/>
      </patternFill>
    </fill>
    <fill>
      <patternFill patternType="solid">
        <fgColor theme="6" tint="0.599993896298105"/>
        <bgColor indexed="64"/>
      </patternFill>
    </fill>
    <fill>
      <patternFill patternType="solid">
        <fgColor rgb="FF92D050"/>
        <bgColor indexed="64"/>
      </patternFill>
    </fill>
    <fill>
      <patternFill patternType="solid">
        <fgColor theme="8" tint="0.799951170384838"/>
        <bgColor indexed="64"/>
      </patternFill>
    </fill>
    <fill>
      <patternFill patternType="solid">
        <fgColor theme="4" tint="0.799951170384838"/>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thin">
        <color auto="1"/>
      </left>
      <right style="medium">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theme="0" tint="-0.0499893185216834"/>
      </right>
      <top/>
      <bottom style="thin">
        <color theme="0" tint="-0.0499893185216834"/>
      </bottom>
      <diagonal/>
    </border>
    <border>
      <left style="thin">
        <color theme="0" tint="-0.0499893185216834"/>
      </left>
      <right style="thin">
        <color theme="0" tint="-0.0499893185216834"/>
      </right>
      <top/>
      <bottom style="thin">
        <color theme="0" tint="-0.0499893185216834"/>
      </bottom>
      <diagonal/>
    </border>
    <border>
      <left style="thin">
        <color theme="0" tint="-0.0499893185216834"/>
      </left>
      <right/>
      <top/>
      <bottom style="thin">
        <color theme="0" tint="-0.0499893185216834"/>
      </bottom>
      <diagonal/>
    </border>
    <border>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style="thin">
        <color theme="0" tint="-0.0499893185216834"/>
      </left>
      <right/>
      <top style="thin">
        <color theme="0" tint="-0.0499893185216834"/>
      </top>
      <bottom style="thin">
        <color theme="0" tint="-0.0499893185216834"/>
      </bottom>
      <diagonal/>
    </border>
    <border>
      <left/>
      <right style="thin">
        <color theme="0" tint="-0.0499893185216834"/>
      </right>
      <top style="thin">
        <color theme="0" tint="-0.0499893185216834"/>
      </top>
      <bottom/>
      <diagonal/>
    </border>
    <border>
      <left style="thin">
        <color theme="0" tint="-0.0499893185216834"/>
      </left>
      <right style="thin">
        <color theme="0" tint="-0.0499893185216834"/>
      </right>
      <top style="thin">
        <color theme="0" tint="-0.0499893185216834"/>
      </top>
      <bottom/>
      <diagonal/>
    </border>
    <border>
      <left style="thin">
        <color theme="0" tint="-0.0499893185216834"/>
      </left>
      <right/>
      <top style="thin">
        <color theme="0" tint="-0.0499893185216834"/>
      </top>
      <bottom/>
      <diagonal/>
    </border>
    <border>
      <left/>
      <right style="hair">
        <color theme="0" tint="-0.0499893185216834"/>
      </right>
      <top/>
      <bottom style="hair">
        <color theme="0" tint="-0.0499893185216834"/>
      </bottom>
      <diagonal/>
    </border>
    <border>
      <left style="hair">
        <color theme="0" tint="-0.0499893185216834"/>
      </left>
      <right style="hair">
        <color theme="0" tint="-0.0499893185216834"/>
      </right>
      <top/>
      <bottom style="hair">
        <color theme="0" tint="-0.0499893185216834"/>
      </bottom>
      <diagonal/>
    </border>
    <border>
      <left/>
      <right style="hair">
        <color theme="0" tint="-0.0499893185216834"/>
      </right>
      <top style="hair">
        <color theme="0" tint="-0.0499893185216834"/>
      </top>
      <bottom style="hair">
        <color theme="0" tint="-0.0499893185216834"/>
      </bottom>
      <diagonal/>
    </border>
    <border>
      <left style="hair">
        <color theme="0" tint="-0.0499893185216834"/>
      </left>
      <right style="hair">
        <color theme="0" tint="-0.0499893185216834"/>
      </right>
      <top style="hair">
        <color theme="0" tint="-0.0499893185216834"/>
      </top>
      <bottom style="hair">
        <color theme="0" tint="-0.0499893185216834"/>
      </bottom>
      <diagonal/>
    </border>
    <border>
      <left style="hair">
        <color theme="0" tint="-0.0499893185216834"/>
      </left>
      <right/>
      <top/>
      <bottom style="hair">
        <color theme="0" tint="-0.0499893185216834"/>
      </bottom>
      <diagonal/>
    </border>
    <border>
      <left style="hair">
        <color theme="0" tint="-0.0499893185216834"/>
      </left>
      <right/>
      <top style="hair">
        <color theme="0" tint="-0.0499893185216834"/>
      </top>
      <bottom style="hair">
        <color theme="0" tint="-0.0499893185216834"/>
      </bottom>
      <diagonal/>
    </border>
    <border>
      <left/>
      <right style="hair">
        <color theme="0" tint="-0.0499893185216834"/>
      </right>
      <top style="hair">
        <color theme="0" tint="-0.0499893185216834"/>
      </top>
      <bottom/>
      <diagonal/>
    </border>
    <border>
      <left style="hair">
        <color theme="0" tint="-0.0499893185216834"/>
      </left>
      <right style="hair">
        <color theme="0" tint="-0.0499893185216834"/>
      </right>
      <top style="hair">
        <color theme="0" tint="-0.0499893185216834"/>
      </top>
      <bottom/>
      <diagonal/>
    </border>
    <border>
      <left style="hair">
        <color theme="0" tint="-0.0499893185216834"/>
      </left>
      <right/>
      <top style="hair">
        <color theme="0" tint="-0.049989318521683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xf numFmtId="0" fontId="27" fillId="0" borderId="0" applyNumberFormat="0" applyFill="0" applyBorder="0" applyAlignment="0" applyProtection="0">
      <alignment vertical="center"/>
    </xf>
    <xf numFmtId="0" fontId="0" fillId="10" borderId="4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0" borderId="43" applyNumberFormat="0" applyFill="0" applyAlignment="0" applyProtection="0"/>
    <xf numFmtId="0" fontId="31" fillId="0" borderId="44" applyNumberFormat="0" applyFill="0" applyAlignment="0" applyProtection="0"/>
    <xf numFmtId="0" fontId="3" fillId="0" borderId="45" applyNumberFormat="0" applyFill="0" applyAlignment="0" applyProtection="0">
      <alignment vertical="center"/>
    </xf>
    <xf numFmtId="0" fontId="3" fillId="0" borderId="0" applyNumberFormat="0" applyFill="0" applyBorder="0" applyAlignment="0" applyProtection="0">
      <alignment vertical="center"/>
    </xf>
    <xf numFmtId="0" fontId="32" fillId="11" borderId="46" applyNumberFormat="0" applyAlignment="0" applyProtection="0">
      <alignment vertical="center"/>
    </xf>
    <xf numFmtId="0" fontId="33" fillId="12" borderId="47" applyNumberFormat="0" applyAlignment="0" applyProtection="0">
      <alignment vertical="center"/>
    </xf>
    <xf numFmtId="0" fontId="34" fillId="12" borderId="46" applyNumberFormat="0" applyAlignment="0" applyProtection="0">
      <alignment vertical="center"/>
    </xf>
    <xf numFmtId="0" fontId="35" fillId="13" borderId="48" applyNumberFormat="0" applyAlignment="0" applyProtection="0">
      <alignment vertical="center"/>
    </xf>
    <xf numFmtId="0" fontId="36" fillId="0" borderId="49" applyNumberFormat="0" applyFill="0" applyAlignment="0" applyProtection="0">
      <alignment vertical="center"/>
    </xf>
    <xf numFmtId="0" fontId="37" fillId="0" borderId="50" applyNumberFormat="0" applyFill="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xf numFmtId="0" fontId="41" fillId="37" borderId="0" applyNumberFormat="0" applyBorder="0" applyAlignment="0" applyProtection="0">
      <alignment vertical="center"/>
    </xf>
    <xf numFmtId="0" fontId="42" fillId="38" borderId="0" applyNumberFormat="0" applyBorder="0" applyAlignment="0" applyProtection="0">
      <alignment vertical="center"/>
    </xf>
    <xf numFmtId="0" fontId="42" fillId="39" borderId="0" applyNumberFormat="0" applyBorder="0" applyAlignment="0" applyProtection="0">
      <alignment vertical="center"/>
    </xf>
    <xf numFmtId="0" fontId="41" fillId="40" borderId="0" applyNumberFormat="0" applyBorder="0" applyAlignment="0" applyProtection="0">
      <alignment vertical="center"/>
    </xf>
  </cellStyleXfs>
  <cellXfs count="20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center"/>
    </xf>
    <xf numFmtId="0" fontId="1" fillId="0" borderId="0" xfId="12" applyFont="1" applyFill="1" applyBorder="1" applyAlignment="1">
      <alignment horizontal="center" vertical="center"/>
    </xf>
    <xf numFmtId="0" fontId="2" fillId="0" borderId="0" xfId="0" applyFont="1" applyAlignment="1">
      <alignment horizontal="center" vertical="center"/>
    </xf>
    <xf numFmtId="0" fontId="3" fillId="0" borderId="0" xfId="12"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xf>
    <xf numFmtId="0" fontId="5" fillId="2" borderId="0" xfId="0" applyFont="1" applyFill="1" applyAlignment="1">
      <alignment horizontal="center"/>
    </xf>
    <xf numFmtId="0" fontId="5" fillId="3" borderId="0" xfId="0" applyFont="1" applyFill="1" applyAlignment="1">
      <alignment horizontal="right"/>
    </xf>
    <xf numFmtId="0" fontId="5" fillId="3" borderId="0" xfId="0" applyFont="1" applyFill="1"/>
    <xf numFmtId="0" fontId="5" fillId="3" borderId="1" xfId="0" applyFont="1" applyFill="1" applyBorder="1"/>
    <xf numFmtId="0" fontId="5"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center" vertical="center" textRotation="90" wrapText="1"/>
    </xf>
    <xf numFmtId="0" fontId="4" fillId="4" borderId="4" xfId="0" applyFont="1" applyFill="1" applyBorder="1" applyAlignment="1">
      <alignment horizontal="center" vertical="center" textRotation="90" wrapText="1"/>
    </xf>
    <xf numFmtId="0" fontId="4" fillId="0" borderId="2" xfId="0" applyFont="1" applyBorder="1" applyAlignment="1">
      <alignment horizontal="center" vertical="center"/>
    </xf>
    <xf numFmtId="0" fontId="4" fillId="0" borderId="2" xfId="0" applyFont="1" applyBorder="1" applyAlignment="1">
      <alignment horizontal="left" vertical="top" wrapText="1"/>
    </xf>
    <xf numFmtId="0" fontId="4" fillId="0" borderId="2" xfId="0" applyFont="1" applyBorder="1" applyAlignment="1">
      <alignment horizontal="left"/>
    </xf>
    <xf numFmtId="0" fontId="5" fillId="0" borderId="3" xfId="0" applyFont="1" applyBorder="1" applyAlignment="1">
      <alignment horizontal="center"/>
    </xf>
    <xf numFmtId="0" fontId="4" fillId="0" borderId="4" xfId="0" applyFont="1" applyBorder="1" applyAlignment="1">
      <alignment horizontal="center"/>
    </xf>
    <xf numFmtId="0" fontId="6" fillId="0" borderId="0" xfId="0" applyFont="1" applyAlignment="1">
      <alignmen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wrapText="1"/>
    </xf>
    <xf numFmtId="0" fontId="2" fillId="0" borderId="0" xfId="0" applyFont="1" applyAlignment="1">
      <alignment horizontal="center"/>
    </xf>
    <xf numFmtId="0" fontId="7" fillId="0" borderId="0" xfId="12" applyFont="1" applyBorder="1" applyAlignment="1">
      <alignment horizontal="left"/>
    </xf>
    <xf numFmtId="0" fontId="1" fillId="0" borderId="0" xfId="12" applyFont="1" applyBorder="1" applyAlignment="1"/>
    <xf numFmtId="0" fontId="2" fillId="0" borderId="0" xfId="0" applyFont="1" applyAlignment="1">
      <alignment horizontal="left" vertical="center"/>
    </xf>
    <xf numFmtId="0" fontId="2" fillId="0" borderId="0" xfId="0" applyFont="1" applyAlignment="1">
      <alignment vertical="center"/>
    </xf>
    <xf numFmtId="0" fontId="8" fillId="0" borderId="0" xfId="12" applyBorder="1" applyAlignment="1">
      <alignment horizontal="left"/>
    </xf>
    <xf numFmtId="0" fontId="2" fillId="3" borderId="0" xfId="0" applyFont="1" applyFill="1"/>
    <xf numFmtId="0" fontId="2" fillId="4" borderId="5" xfId="0" applyFont="1" applyFill="1" applyBorder="1" applyAlignment="1">
      <alignment vertical="center"/>
    </xf>
    <xf numFmtId="0" fontId="2" fillId="4" borderId="5" xfId="0" applyFont="1" applyFill="1" applyBorder="1" applyAlignment="1">
      <alignment horizontal="center" vertical="center" textRotation="90" wrapText="1"/>
    </xf>
    <xf numFmtId="0" fontId="2" fillId="4" borderId="5" xfId="0" applyFont="1" applyFill="1" applyBorder="1" applyAlignment="1">
      <alignment vertical="center" wrapText="1"/>
    </xf>
    <xf numFmtId="0" fontId="5" fillId="0" borderId="5" xfId="0" applyFont="1" applyBorder="1" applyAlignment="1">
      <alignment horizontal="left" vertical="center" wrapText="1"/>
    </xf>
    <xf numFmtId="0" fontId="5" fillId="0" borderId="6"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0" fillId="5" borderId="2" xfId="0" applyFill="1" applyBorder="1" applyAlignment="1">
      <alignment horizontal="center" vertical="top"/>
    </xf>
    <xf numFmtId="0" fontId="6" fillId="5" borderId="2" xfId="0" applyFont="1" applyFill="1" applyBorder="1" applyAlignment="1">
      <alignment horizontal="left" vertical="top" wrapText="1"/>
    </xf>
    <xf numFmtId="0" fontId="2" fillId="5" borderId="2" xfId="0" applyFont="1" applyFill="1" applyBorder="1" applyAlignment="1">
      <alignment horizontal="left" vertical="top"/>
    </xf>
    <xf numFmtId="0" fontId="0" fillId="5" borderId="2" xfId="0" applyFill="1" applyBorder="1" applyAlignment="1">
      <alignment vertical="top" wrapText="1"/>
    </xf>
    <xf numFmtId="0" fontId="4" fillId="5" borderId="2" xfId="0" applyFont="1" applyFill="1" applyBorder="1" applyAlignment="1">
      <alignment horizontal="left" wrapText="1"/>
    </xf>
    <xf numFmtId="0" fontId="5" fillId="0" borderId="2" xfId="0" applyFont="1" applyBorder="1" applyAlignment="1">
      <alignment horizontal="center"/>
    </xf>
    <xf numFmtId="0" fontId="4" fillId="0" borderId="2" xfId="0" applyFont="1" applyBorder="1" applyAlignment="1">
      <alignment horizontal="center"/>
    </xf>
    <xf numFmtId="0" fontId="0" fillId="0" borderId="2" xfId="0" applyBorder="1" applyAlignment="1">
      <alignment horizontal="center" vertical="top"/>
    </xf>
    <xf numFmtId="0" fontId="6" fillId="0" borderId="2" xfId="0" applyFont="1" applyBorder="1" applyAlignment="1">
      <alignment horizontal="left" vertical="top" wrapText="1"/>
    </xf>
    <xf numFmtId="0" fontId="0" fillId="0" borderId="2" xfId="0" applyBorder="1" applyAlignment="1">
      <alignment horizontal="left" vertical="top"/>
    </xf>
    <xf numFmtId="0" fontId="0" fillId="0" borderId="2" xfId="0" applyBorder="1" applyAlignment="1">
      <alignment vertical="top" wrapText="1"/>
    </xf>
    <xf numFmtId="0" fontId="4" fillId="0" borderId="2" xfId="0" applyFont="1" applyBorder="1" applyAlignment="1">
      <alignment horizontal="left" wrapText="1"/>
    </xf>
    <xf numFmtId="0" fontId="2" fillId="2" borderId="0" xfId="0" applyFont="1" applyFill="1"/>
    <xf numFmtId="0" fontId="5" fillId="0" borderId="7" xfId="0" applyFont="1" applyBorder="1" applyAlignment="1">
      <alignment horizontal="center" vertical="center" textRotation="90" wrapText="1"/>
    </xf>
    <xf numFmtId="0" fontId="0" fillId="0" borderId="0" xfId="0" applyAlignment="1">
      <alignment horizontal="center" vertical="top"/>
    </xf>
    <xf numFmtId="0" fontId="9" fillId="0" borderId="0" xfId="0" applyFont="1"/>
    <xf numFmtId="0" fontId="10" fillId="0" borderId="0" xfId="6" applyFont="1"/>
    <xf numFmtId="0" fontId="10" fillId="0" borderId="0" xfId="12" applyFont="1" applyBorder="1" applyAlignment="1">
      <alignment vertical="top"/>
    </xf>
    <xf numFmtId="0" fontId="1" fillId="0" borderId="0" xfId="12" applyFont="1" applyBorder="1" applyAlignment="1">
      <alignment vertical="top"/>
    </xf>
    <xf numFmtId="0" fontId="11" fillId="0" borderId="0" xfId="0" applyFont="1" applyAlignment="1">
      <alignment horizontal="left"/>
    </xf>
    <xf numFmtId="0" fontId="9" fillId="0" borderId="0" xfId="0" applyFont="1" applyAlignment="1">
      <alignment vertical="center"/>
    </xf>
    <xf numFmtId="0" fontId="9" fillId="0" borderId="0" xfId="0" applyFont="1" applyAlignment="1">
      <alignment wrapText="1"/>
    </xf>
    <xf numFmtId="0" fontId="2" fillId="4" borderId="5" xfId="0"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8" xfId="0" applyFont="1" applyFill="1" applyBorder="1" applyAlignment="1">
      <alignment horizontal="center" vertical="center" textRotation="90" wrapText="1"/>
    </xf>
    <xf numFmtId="0" fontId="2" fillId="6" borderId="9"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wrapText="1"/>
    </xf>
    <xf numFmtId="0" fontId="2" fillId="4" borderId="11" xfId="0" applyFont="1" applyFill="1" applyBorder="1" applyAlignment="1">
      <alignment horizontal="center" vertical="center" textRotation="90" wrapText="1"/>
    </xf>
    <xf numFmtId="0" fontId="2" fillId="4" borderId="12" xfId="0" applyFont="1" applyFill="1" applyBorder="1" applyAlignment="1">
      <alignment horizontal="center" vertical="center" textRotation="90" wrapText="1"/>
    </xf>
    <xf numFmtId="0" fontId="2" fillId="4" borderId="2" xfId="0" applyFont="1" applyFill="1" applyBorder="1" applyAlignment="1">
      <alignment horizontal="center" vertical="center" textRotation="90" wrapText="1"/>
    </xf>
    <xf numFmtId="0" fontId="2" fillId="4" borderId="13" xfId="0" applyFont="1" applyFill="1" applyBorder="1" applyAlignment="1">
      <alignment horizontal="center" vertical="center" textRotation="90" wrapText="1"/>
    </xf>
    <xf numFmtId="0" fontId="0" fillId="0" borderId="2" xfId="0" applyBorder="1" applyAlignment="1">
      <alignment horizontal="center" vertical="center"/>
    </xf>
    <xf numFmtId="0" fontId="0" fillId="0" borderId="2" xfId="0" applyBorder="1" applyAlignment="1">
      <alignment horizontal="left" vertical="top" wrapText="1"/>
    </xf>
    <xf numFmtId="0" fontId="0" fillId="0" borderId="13" xfId="0" applyBorder="1" applyAlignment="1">
      <alignment horizontal="center" vertical="top"/>
    </xf>
    <xf numFmtId="0" fontId="0" fillId="0" borderId="12" xfId="0" applyBorder="1" applyAlignment="1">
      <alignment horizontal="center" vertical="top"/>
    </xf>
    <xf numFmtId="0" fontId="0" fillId="0" borderId="14" xfId="0" applyBorder="1" applyAlignment="1">
      <alignment horizontal="left" vertical="top" wrapText="1"/>
    </xf>
    <xf numFmtId="0" fontId="0" fillId="0" borderId="15" xfId="0" applyBorder="1" applyAlignment="1">
      <alignment horizontal="center" vertical="top"/>
    </xf>
    <xf numFmtId="0" fontId="0" fillId="0" borderId="16" xfId="0" applyBorder="1" applyAlignment="1">
      <alignment horizontal="center" vertical="top"/>
    </xf>
    <xf numFmtId="0" fontId="0" fillId="0" borderId="14" xfId="0" applyBorder="1" applyAlignment="1">
      <alignment horizontal="center" vertical="top"/>
    </xf>
    <xf numFmtId="0" fontId="0" fillId="0" borderId="10" xfId="0"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center" vertical="top"/>
    </xf>
    <xf numFmtId="0" fontId="2" fillId="0" borderId="17" xfId="0" applyFont="1" applyBorder="1" applyAlignment="1">
      <alignment horizontal="center" vertical="top"/>
    </xf>
    <xf numFmtId="0" fontId="2" fillId="0" borderId="10" xfId="0" applyFont="1" applyBorder="1" applyAlignment="1">
      <alignment horizontal="center" vertical="top"/>
    </xf>
    <xf numFmtId="0" fontId="2" fillId="4" borderId="2" xfId="0" applyFont="1" applyFill="1" applyBorder="1" applyAlignment="1">
      <alignment horizontal="center" vertical="center"/>
    </xf>
    <xf numFmtId="0" fontId="2" fillId="6" borderId="12" xfId="0" applyFont="1" applyFill="1" applyBorder="1" applyAlignment="1">
      <alignment horizontal="center" vertical="top" wrapText="1"/>
    </xf>
    <xf numFmtId="0" fontId="2" fillId="6" borderId="2" xfId="0" applyFont="1" applyFill="1" applyBorder="1" applyAlignment="1">
      <alignment horizontal="center" vertical="top" wrapText="1"/>
    </xf>
    <xf numFmtId="0" fontId="2" fillId="6" borderId="18" xfId="0" applyFont="1" applyFill="1" applyBorder="1" applyAlignment="1">
      <alignment horizontal="center" vertical="top" wrapText="1"/>
    </xf>
    <xf numFmtId="0" fontId="2" fillId="4" borderId="19" xfId="0" applyFont="1" applyFill="1" applyBorder="1" applyAlignment="1">
      <alignment horizontal="left" vertical="center" wrapText="1"/>
    </xf>
    <xf numFmtId="0" fontId="2" fillId="4" borderId="18" xfId="0" applyFont="1" applyFill="1" applyBorder="1" applyAlignment="1">
      <alignment horizontal="center" vertical="center" textRotation="90" wrapText="1"/>
    </xf>
    <xf numFmtId="0" fontId="2" fillId="4" borderId="20" xfId="0" applyFont="1" applyFill="1" applyBorder="1" applyAlignment="1">
      <alignment horizontal="left" vertical="center" wrapText="1"/>
    </xf>
    <xf numFmtId="0" fontId="0" fillId="0" borderId="14" xfId="0" applyBorder="1" applyAlignment="1">
      <alignment horizontal="center" vertical="center"/>
    </xf>
    <xf numFmtId="0" fontId="12" fillId="0" borderId="14" xfId="0" applyFont="1" applyBorder="1" applyAlignment="1">
      <alignment horizontal="left" vertical="top" wrapText="1"/>
    </xf>
    <xf numFmtId="0" fontId="0" fillId="0" borderId="15" xfId="0" applyBorder="1" applyAlignment="1">
      <alignment horizontal="center"/>
    </xf>
    <xf numFmtId="0" fontId="13" fillId="0" borderId="14" xfId="0" applyFont="1" applyBorder="1" applyAlignment="1">
      <alignment horizontal="left"/>
    </xf>
    <xf numFmtId="0" fontId="13" fillId="0" borderId="10" xfId="0" applyFont="1" applyBorder="1" applyAlignment="1">
      <alignment horizontal="left"/>
    </xf>
    <xf numFmtId="0" fontId="14" fillId="0" borderId="0" xfId="0" applyFont="1"/>
    <xf numFmtId="0" fontId="11" fillId="0" borderId="0" xfId="0" applyFont="1"/>
    <xf numFmtId="0" fontId="15" fillId="0" borderId="0" xfId="0" applyFont="1"/>
    <xf numFmtId="0" fontId="11" fillId="0" borderId="0" xfId="0" applyFont="1" applyAlignment="1">
      <alignment horizontal="right"/>
    </xf>
    <xf numFmtId="176" fontId="2" fillId="4" borderId="2" xfId="0" applyNumberFormat="1" applyFont="1" applyFill="1" applyBorder="1" applyAlignment="1">
      <alignment horizontal="left" vertical="center" wrapText="1"/>
    </xf>
    <xf numFmtId="0" fontId="13" fillId="0" borderId="2" xfId="0" applyFont="1" applyBorder="1" applyAlignment="1">
      <alignment horizontal="left"/>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center" wrapText="1"/>
    </xf>
    <xf numFmtId="0" fontId="16" fillId="0" borderId="0" xfId="0" applyFont="1"/>
    <xf numFmtId="0" fontId="1" fillId="0" borderId="0" xfId="12" applyFont="1" applyFill="1" applyBorder="1" applyAlignment="1">
      <alignment vertical="top"/>
    </xf>
    <xf numFmtId="0" fontId="1" fillId="0" borderId="0" xfId="12" applyFont="1" applyFill="1" applyBorder="1" applyAlignment="1">
      <alignment horizontal="left" vertical="center" wrapText="1"/>
    </xf>
    <xf numFmtId="0" fontId="2" fillId="0" borderId="0" xfId="0" applyFont="1" applyAlignment="1">
      <alignment horizontal="left" vertical="center" wrapText="1"/>
    </xf>
    <xf numFmtId="0" fontId="12" fillId="0" borderId="0" xfId="0" applyFont="1" applyAlignment="1">
      <alignment vertical="top" wrapText="1"/>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0" fillId="7" borderId="28" xfId="0" applyFill="1" applyBorder="1" applyAlignment="1">
      <alignment horizontal="center" vertical="center"/>
    </xf>
    <xf numFmtId="0" fontId="0" fillId="7" borderId="29" xfId="0" applyFill="1" applyBorder="1" applyAlignment="1">
      <alignment horizontal="center" vertical="center"/>
    </xf>
    <xf numFmtId="0" fontId="0" fillId="7" borderId="30" xfId="0" applyFill="1" applyBorder="1" applyAlignment="1">
      <alignment horizontal="center" vertical="center"/>
    </xf>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17" fillId="4" borderId="5" xfId="0" applyFont="1" applyFill="1" applyBorder="1" applyAlignment="1">
      <alignment vertical="center"/>
    </xf>
    <xf numFmtId="0" fontId="16" fillId="0" borderId="0" xfId="0" applyFont="1" applyAlignment="1">
      <alignment horizontal="left" vertical="center"/>
    </xf>
    <xf numFmtId="0" fontId="18" fillId="0" borderId="0" xfId="12" applyFont="1" applyBorder="1" applyAlignment="1">
      <alignment horizontal="left"/>
    </xf>
    <xf numFmtId="0" fontId="2" fillId="4" borderId="5" xfId="0" applyFont="1" applyFill="1" applyBorder="1" applyAlignment="1">
      <alignment vertical="center" textRotation="90"/>
    </xf>
    <xf numFmtId="0" fontId="0" fillId="5" borderId="0" xfId="0" applyFill="1" applyAlignment="1">
      <alignment horizontal="center" vertical="top"/>
    </xf>
    <xf numFmtId="0" fontId="6" fillId="5" borderId="0" xfId="0" applyFont="1" applyFill="1" applyAlignment="1">
      <alignment horizontal="left" vertical="top" wrapText="1"/>
    </xf>
    <xf numFmtId="0" fontId="2" fillId="5" borderId="0" xfId="0" applyFont="1" applyFill="1" applyAlignment="1">
      <alignment horizontal="left" vertical="top"/>
    </xf>
    <xf numFmtId="0" fontId="0" fillId="5" borderId="0" xfId="0" applyFill="1" applyAlignment="1">
      <alignment vertical="top" wrapText="1"/>
    </xf>
    <xf numFmtId="0" fontId="6" fillId="0" borderId="0" xfId="0" applyFont="1" applyAlignment="1">
      <alignment horizontal="left" vertical="top" wrapText="1"/>
    </xf>
    <xf numFmtId="0" fontId="0" fillId="7" borderId="33" xfId="0" applyFill="1" applyBorder="1" applyAlignment="1">
      <alignment horizontal="center" vertical="center" wrapText="1"/>
    </xf>
    <xf numFmtId="0" fontId="0" fillId="7" borderId="34" xfId="0" applyFill="1" applyBorder="1" applyAlignment="1">
      <alignment horizontal="center" vertical="center"/>
    </xf>
    <xf numFmtId="0" fontId="0" fillId="7" borderId="35" xfId="0" applyFill="1" applyBorder="1" applyAlignment="1">
      <alignment horizontal="center" vertical="center" wrapText="1"/>
    </xf>
    <xf numFmtId="0" fontId="0" fillId="7" borderId="36" xfId="0" applyFill="1" applyBorder="1" applyAlignment="1">
      <alignment horizontal="center" vertical="center"/>
    </xf>
    <xf numFmtId="0" fontId="0" fillId="5" borderId="35" xfId="0" applyFill="1" applyBorder="1" applyAlignment="1">
      <alignment horizontal="center" vertical="center" wrapText="1"/>
    </xf>
    <xf numFmtId="0" fontId="0" fillId="5" borderId="36" xfId="0" applyFill="1" applyBorder="1" applyAlignment="1">
      <alignment horizontal="center" vertical="center"/>
    </xf>
    <xf numFmtId="0" fontId="12" fillId="0" borderId="0" xfId="0" applyFont="1" applyAlignment="1">
      <alignment horizontal="center" vertical="top"/>
    </xf>
    <xf numFmtId="0" fontId="12" fillId="5" borderId="0" xfId="0" applyFont="1" applyFill="1" applyAlignment="1">
      <alignment horizontal="center" vertical="top"/>
    </xf>
    <xf numFmtId="0" fontId="0" fillId="5" borderId="35" xfId="0" applyFill="1" applyBorder="1" applyAlignment="1">
      <alignment vertical="top" wrapText="1"/>
    </xf>
    <xf numFmtId="0" fontId="0" fillId="5" borderId="36" xfId="0" applyFill="1" applyBorder="1" applyAlignment="1">
      <alignment vertical="top" wrapText="1"/>
    </xf>
    <xf numFmtId="0" fontId="12" fillId="0" borderId="0" xfId="0" applyFont="1" applyAlignment="1">
      <alignment horizontal="left" vertical="top" wrapText="1"/>
    </xf>
    <xf numFmtId="0" fontId="17" fillId="5" borderId="0" xfId="0" applyFont="1" applyFill="1" applyAlignment="1">
      <alignment horizontal="left" vertical="top"/>
    </xf>
    <xf numFmtId="0" fontId="12" fillId="5" borderId="0" xfId="0" applyFont="1" applyFill="1" applyAlignment="1">
      <alignment vertical="top" wrapText="1"/>
    </xf>
    <xf numFmtId="0" fontId="12" fillId="0" borderId="0" xfId="0" applyFont="1" applyAlignment="1">
      <alignment horizontal="left" vertical="top"/>
    </xf>
    <xf numFmtId="0" fontId="12" fillId="0" borderId="0" xfId="0" applyFont="1" applyAlignment="1">
      <alignment horizontal="left" vertical="top" wrapText="1" indent="1"/>
    </xf>
    <xf numFmtId="0" fontId="6" fillId="0" borderId="0" xfId="0" applyFont="1" applyAlignment="1">
      <alignment horizontal="center" vertical="center" textRotation="90" wrapText="1"/>
    </xf>
    <xf numFmtId="0" fontId="12" fillId="0" borderId="0" xfId="0" applyFont="1" applyAlignment="1">
      <alignment horizontal="left" vertical="top" wrapText="1" indent="3"/>
    </xf>
    <xf numFmtId="0" fontId="6" fillId="5" borderId="0" xfId="0" applyFont="1" applyFill="1" applyAlignment="1">
      <alignment vertical="top" wrapText="1"/>
    </xf>
    <xf numFmtId="0" fontId="17" fillId="5" borderId="0" xfId="0" applyFont="1" applyFill="1" applyAlignment="1">
      <alignment vertical="top"/>
    </xf>
    <xf numFmtId="0" fontId="12" fillId="0" borderId="0" xfId="0" applyFont="1" applyAlignment="1">
      <alignment horizontal="left" vertical="top" wrapText="1" indent="5"/>
    </xf>
    <xf numFmtId="0" fontId="1" fillId="0" borderId="0" xfId="12" applyFont="1" applyBorder="1" applyAlignment="1">
      <alignment horizontal="left" vertical="center" wrapText="1"/>
    </xf>
    <xf numFmtId="0" fontId="8" fillId="0" borderId="0" xfId="12" applyBorder="1" applyAlignment="1">
      <alignment horizontal="left" vertical="center" wrapText="1"/>
    </xf>
    <xf numFmtId="0" fontId="2" fillId="0" borderId="23" xfId="0" applyFont="1" applyBorder="1" applyAlignment="1">
      <alignment horizontal="left" vertical="center" wrapText="1"/>
    </xf>
    <xf numFmtId="0" fontId="2" fillId="4" borderId="2" xfId="0" applyFont="1" applyFill="1" applyBorder="1" applyAlignment="1">
      <alignment wrapText="1"/>
    </xf>
    <xf numFmtId="0" fontId="2" fillId="4" borderId="2" xfId="0" applyFont="1" applyFill="1" applyBorder="1" applyAlignment="1">
      <alignment vertical="center"/>
    </xf>
    <xf numFmtId="0" fontId="2" fillId="4" borderId="2" xfId="0" applyFont="1" applyFill="1" applyBorder="1" applyAlignment="1">
      <alignment horizontal="left" vertical="center" wrapText="1"/>
    </xf>
    <xf numFmtId="0" fontId="0" fillId="5" borderId="0" xfId="0" applyFill="1" applyAlignment="1">
      <alignment vertical="top"/>
    </xf>
    <xf numFmtId="0" fontId="0" fillId="5" borderId="0" xfId="0" applyFill="1" applyAlignment="1">
      <alignment horizontal="left" vertical="center" wrapText="1"/>
    </xf>
    <xf numFmtId="0" fontId="0" fillId="4" borderId="34" xfId="0" applyFill="1" applyBorder="1" applyAlignment="1">
      <alignment horizontal="center" vertical="top"/>
    </xf>
    <xf numFmtId="0" fontId="0" fillId="7" borderId="34" xfId="0" applyFill="1" applyBorder="1" applyAlignment="1">
      <alignment horizontal="center" vertical="center" wrapText="1"/>
    </xf>
    <xf numFmtId="0" fontId="0" fillId="7" borderId="37" xfId="0" applyFill="1" applyBorder="1" applyAlignment="1">
      <alignment horizontal="left" vertical="center" wrapText="1"/>
    </xf>
    <xf numFmtId="0" fontId="0" fillId="4" borderId="36" xfId="0" applyFill="1" applyBorder="1" applyAlignment="1">
      <alignment horizontal="center" vertical="top"/>
    </xf>
    <xf numFmtId="0" fontId="0" fillId="7" borderId="36" xfId="0" applyFill="1" applyBorder="1" applyAlignment="1">
      <alignment horizontal="center" vertical="center" wrapText="1"/>
    </xf>
    <xf numFmtId="0" fontId="0" fillId="7" borderId="38" xfId="0" applyFill="1" applyBorder="1" applyAlignment="1">
      <alignment horizontal="left" vertical="center" wrapText="1"/>
    </xf>
    <xf numFmtId="0" fontId="0" fillId="5" borderId="36" xfId="0" applyFill="1" applyBorder="1" applyAlignment="1">
      <alignment horizontal="center" vertical="top"/>
    </xf>
    <xf numFmtId="0" fontId="0" fillId="5" borderId="38" xfId="0" applyFill="1" applyBorder="1" applyAlignment="1">
      <alignment horizontal="left" vertical="center" wrapText="1"/>
    </xf>
    <xf numFmtId="0" fontId="17" fillId="4" borderId="5" xfId="0" applyFont="1" applyFill="1" applyBorder="1" applyAlignment="1">
      <alignment vertical="center" wrapText="1"/>
    </xf>
    <xf numFmtId="0" fontId="16" fillId="5" borderId="0" xfId="0" applyFont="1" applyFill="1" applyAlignment="1">
      <alignment vertical="top"/>
    </xf>
    <xf numFmtId="0" fontId="16" fillId="0" borderId="0" xfId="0" applyFont="1" applyAlignment="1">
      <alignment vertical="top"/>
    </xf>
    <xf numFmtId="0" fontId="12" fillId="0" borderId="0" xfId="0" applyFont="1" applyAlignment="1">
      <alignment vertical="top"/>
    </xf>
    <xf numFmtId="0" fontId="6" fillId="5" borderId="0" xfId="0" applyFont="1" applyFill="1" applyAlignment="1">
      <alignment vertical="top" textRotation="90" wrapText="1"/>
    </xf>
    <xf numFmtId="0" fontId="6" fillId="0" borderId="0" xfId="0" applyFont="1" applyAlignment="1">
      <alignment horizontal="left" vertical="top" textRotation="90" wrapText="1"/>
    </xf>
    <xf numFmtId="0" fontId="6" fillId="0" borderId="0" xfId="0" applyFont="1" applyAlignment="1">
      <alignment vertical="top" textRotation="90" wrapText="1"/>
    </xf>
    <xf numFmtId="0" fontId="19" fillId="0" borderId="0" xfId="0" applyFont="1" applyAlignment="1">
      <alignment vertical="top" textRotation="90" wrapText="1"/>
    </xf>
    <xf numFmtId="0" fontId="6" fillId="0" borderId="0" xfId="0" applyFont="1" applyAlignment="1">
      <alignment horizontal="center" vertical="top" textRotation="90" wrapText="1"/>
    </xf>
    <xf numFmtId="0" fontId="6" fillId="5" borderId="0" xfId="0" applyFont="1" applyFill="1" applyAlignment="1">
      <alignment horizontal="left" vertical="top" textRotation="90" wrapText="1"/>
    </xf>
    <xf numFmtId="0" fontId="6" fillId="0" borderId="0" xfId="0" applyFont="1" applyAlignment="1">
      <alignment vertical="center" textRotation="90" wrapText="1"/>
    </xf>
    <xf numFmtId="0" fontId="12" fillId="5" borderId="0" xfId="0" applyFont="1" applyFill="1" applyAlignment="1">
      <alignment wrapText="1"/>
    </xf>
    <xf numFmtId="0" fontId="12" fillId="0" borderId="0" xfId="0" applyFont="1" applyAlignment="1">
      <alignment wrapText="1"/>
    </xf>
    <xf numFmtId="0" fontId="20" fillId="0" borderId="0" xfId="0" applyFont="1" applyAlignment="1">
      <alignment wrapText="1"/>
    </xf>
    <xf numFmtId="0" fontId="0" fillId="7" borderId="39" xfId="0" applyFill="1" applyBorder="1" applyAlignment="1">
      <alignment horizontal="center" vertical="center" wrapText="1"/>
    </xf>
    <xf numFmtId="0" fontId="0" fillId="7" borderId="40" xfId="0" applyFill="1" applyBorder="1" applyAlignment="1">
      <alignment horizontal="center" vertical="center"/>
    </xf>
    <xf numFmtId="0" fontId="0" fillId="4" borderId="40" xfId="0" applyFill="1" applyBorder="1" applyAlignment="1">
      <alignment horizontal="center" vertical="top"/>
    </xf>
    <xf numFmtId="0" fontId="0" fillId="7" borderId="40" xfId="0" applyFill="1" applyBorder="1" applyAlignment="1">
      <alignment horizontal="center" vertical="center" wrapText="1"/>
    </xf>
    <xf numFmtId="0" fontId="0" fillId="7" borderId="41" xfId="0" applyFill="1" applyBorder="1" applyAlignment="1">
      <alignment horizontal="left" vertical="center" wrapText="1"/>
    </xf>
    <xf numFmtId="0" fontId="7" fillId="0" borderId="0" xfId="12" applyFont="1" applyBorder="1" applyAlignment="1">
      <alignment horizontal="left" vertical="top" wrapText="1"/>
    </xf>
    <xf numFmtId="0" fontId="1" fillId="0" borderId="0" xfId="12" applyFont="1" applyBorder="1" applyAlignment="1">
      <alignment horizontal="left" vertical="top"/>
    </xf>
    <xf numFmtId="0" fontId="17" fillId="0" borderId="0" xfId="13" applyFont="1" applyBorder="1" applyAlignment="1"/>
    <xf numFmtId="0" fontId="12" fillId="0" borderId="18" xfId="13" applyFont="1" applyBorder="1" applyAlignment="1">
      <alignment horizontal="left"/>
    </xf>
    <xf numFmtId="0" fontId="12" fillId="8" borderId="2" xfId="13" applyFont="1" applyFill="1" applyBorder="1" applyAlignment="1"/>
    <xf numFmtId="0" fontId="12" fillId="0" borderId="18" xfId="13" applyFont="1" applyBorder="1" applyAlignment="1">
      <alignment horizontal="left" wrapText="1"/>
    </xf>
    <xf numFmtId="0" fontId="21" fillId="0" borderId="0" xfId="0" applyFont="1"/>
    <xf numFmtId="0" fontId="22" fillId="0" borderId="0" xfId="0" applyFont="1" applyAlignment="1">
      <alignment horizontal="left" vertical="top" wrapText="1"/>
    </xf>
    <xf numFmtId="0" fontId="23" fillId="9" borderId="0" xfId="0" applyFont="1" applyFill="1"/>
    <xf numFmtId="0" fontId="6" fillId="0" borderId="0" xfId="0" applyFont="1"/>
    <xf numFmtId="0" fontId="24" fillId="0" borderId="0" xfId="12" applyFont="1" applyBorder="1" applyAlignment="1">
      <alignment horizontal="left" vertical="top"/>
    </xf>
    <xf numFmtId="0" fontId="25" fillId="0" borderId="0" xfId="0" applyFont="1"/>
    <xf numFmtId="177" fontId="0" fillId="0" borderId="0" xfId="0" applyNumberFormat="1"/>
    <xf numFmtId="0" fontId="12" fillId="0" borderId="0" xfId="0" applyFont="1"/>
    <xf numFmtId="0" fontId="0" fillId="8" borderId="2" xfId="0" applyFill="1" applyBorder="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4">
    <dxf>
      <font>
        <color theme="0"/>
      </font>
    </dxf>
    <dxf>
      <font>
        <color theme="0"/>
      </font>
    </dxf>
    <dxf>
      <font>
        <color rgb="FF9C0006"/>
      </font>
      <fill>
        <patternFill patternType="solid">
          <bgColor rgb="FFFFC7CE"/>
        </patternFill>
      </fill>
    </dxf>
    <dxf>
      <font>
        <b val="1"/>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3.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GBox" noThreeD="1" val="0"/>
</file>

<file path=xl/ctrlProps/ctrlProp2.xml><?xml version="1.0" encoding="utf-8"?>
<formControlPr xmlns="http://schemas.microsoft.com/office/spreadsheetml/2009/9/main" objectType="Radio" checked="Checked" firstButton="1" noThreeD="1" val="0"/>
</file>

<file path=xl/ctrlProps/ctrlProp3.xml><?xml version="1.0" encoding="utf-8"?>
<formControlPr xmlns="http://schemas.microsoft.com/office/spreadsheetml/2009/9/main" objectType="Radio"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32</xdr:row>
          <xdr:rowOff>76200</xdr:rowOff>
        </xdr:from>
        <xdr:to>
          <xdr:col>1</xdr:col>
          <xdr:colOff>4610100</xdr:colOff>
          <xdr:row>36</xdr:row>
          <xdr:rowOff>9525</xdr:rowOff>
        </xdr:to>
        <xdr:sp>
          <xdr:nvSpPr>
            <xdr:cNvPr id="2049" name="Group Box 1" hidden="1">
              <a:extLst>
                <a:ext uri="{63B3BB69-23CF-44E3-9099-C40C66FF867C}">
                  <a14:compatExt spid="_x0000_s2049"/>
                </a:ext>
              </a:extLst>
            </xdr:cNvPr>
            <xdr:cNvSpPr/>
          </xdr:nvSpPr>
          <xdr:spPr>
            <a:xfrm>
              <a:off x="95250" y="7419975"/>
              <a:ext cx="6829425" cy="695325"/>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panose="020B0604030504040204"/>
                  <a:ea typeface="Tahoma" panose="020B0604030504040204"/>
                  <a:cs typeface="Tahoma" panose="020B0604030504040204"/>
                </a:rPr>
                <a:t>Käesolevad kontroll-lehed on täidetud minu juuresolekul ja olen tutvunud töörühma hinnangute ja argumentidega:</a:t>
              </a:r>
              <a:endParaRPr lang="en-US" sz="800" b="0" i="0" u="none" strike="noStrike" baseline="0">
                <a:solidFill>
                  <a:srgbClr val="000000"/>
                </a:solidFill>
                <a:latin typeface="Tahoma" panose="020B0604030504040204"/>
                <a:ea typeface="Tahoma" panose="020B0604030504040204"/>
                <a:cs typeface="Tahoma" panose="020B0604030504040204"/>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32</xdr:row>
          <xdr:rowOff>142875</xdr:rowOff>
        </xdr:from>
        <xdr:to>
          <xdr:col>1</xdr:col>
          <xdr:colOff>561975</xdr:colOff>
          <xdr:row>34</xdr:row>
          <xdr:rowOff>47625</xdr:rowOff>
        </xdr:to>
        <xdr:sp>
          <xdr:nvSpPr>
            <xdr:cNvPr id="2050" name="Option Button 2" hidden="1">
              <a:extLst>
                <a:ext uri="{63B3BB69-23CF-44E3-9099-C40C66FF867C}">
                  <a14:compatExt spid="_x0000_s2050"/>
                </a:ext>
              </a:extLst>
            </xdr:cNvPr>
            <xdr:cNvSpPr/>
          </xdr:nvSpPr>
          <xdr:spPr>
            <a:xfrm>
              <a:off x="323850" y="7486650"/>
              <a:ext cx="2552700" cy="2857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panose="020B0604030504040204"/>
                  <a:ea typeface="Tahoma" panose="020B0604030504040204"/>
                  <a:cs typeface="Tahoma" panose="020B0604030504040204"/>
                </a:rPr>
                <a:t>nõustun töörühma hinnangute ja argumentidega</a:t>
              </a:r>
              <a:endParaRPr lang="en-US" sz="800" b="0" i="0" u="none" strike="noStrike" baseline="0">
                <a:solidFill>
                  <a:srgbClr val="000000"/>
                </a:solidFill>
                <a:latin typeface="Tahoma" panose="020B0604030504040204"/>
                <a:ea typeface="Tahoma" panose="020B0604030504040204"/>
                <a:cs typeface="Tahoma" panose="020B0604030504040204"/>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33</xdr:row>
          <xdr:rowOff>190500</xdr:rowOff>
        </xdr:from>
        <xdr:to>
          <xdr:col>1</xdr:col>
          <xdr:colOff>2390775</xdr:colOff>
          <xdr:row>35</xdr:row>
          <xdr:rowOff>76200</xdr:rowOff>
        </xdr:to>
        <xdr:sp>
          <xdr:nvSpPr>
            <xdr:cNvPr id="2051" name="Option Button 3" hidden="1">
              <a:extLst>
                <a:ext uri="{63B3BB69-23CF-44E3-9099-C40C66FF867C}">
                  <a14:compatExt spid="_x0000_s2051"/>
                </a:ext>
              </a:extLst>
            </xdr:cNvPr>
            <xdr:cNvSpPr/>
          </xdr:nvSpPr>
          <xdr:spPr>
            <a:xfrm>
              <a:off x="323850" y="7724775"/>
              <a:ext cx="4381500" cy="2667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panose="020B0604030504040204"/>
                  <a:ea typeface="Tahoma" panose="020B0604030504040204"/>
                  <a:cs typeface="Tahoma" panose="020B0604030504040204"/>
                </a:rPr>
                <a:t>ei nõustu töörühma hinnangute või argumentidega, esitan eraldi oma kirjaliku eriarvamuse</a:t>
              </a:r>
              <a:endParaRPr lang="en-US" sz="800" b="0" i="0" u="none" strike="noStrike" baseline="0">
                <a:solidFill>
                  <a:srgbClr val="000000"/>
                </a:solidFill>
                <a:latin typeface="Tahoma" panose="020B0604030504040204"/>
                <a:ea typeface="Tahoma" panose="020B0604030504040204"/>
                <a:cs typeface="Tahoma" panose="020B0604030504040204"/>
              </a:endParaRP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2.xml.rels><?xml version="1.0" encoding="UTF-8" standalone="yes"?>
<Relationships xmlns="http://schemas.openxmlformats.org/package/2006/relationships"><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hyperlink" Target="file:///\\media.voog.com\0000\0041\6835\files\KVK korra Lisa 18_Kvaliteedikontrolli standard.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19"/>
  <sheetViews>
    <sheetView zoomScale="90" zoomScaleNormal="90" topLeftCell="B1" workbookViewId="0">
      <selection activeCell="C11" sqref="C11"/>
    </sheetView>
  </sheetViews>
  <sheetFormatPr defaultColWidth="8.85714285714286" defaultRowHeight="15" outlineLevelCol="3"/>
  <cols>
    <col min="1" max="1" width="4.14285714285714" customWidth="1"/>
    <col min="2" max="2" width="31.4285714285714" customWidth="1"/>
    <col min="3" max="3" width="116.428571428571" customWidth="1"/>
    <col min="8" max="8" width="19.4285714285714" customWidth="1"/>
  </cols>
  <sheetData>
    <row r="2" ht="19.5" spans="2:3">
      <c r="B2" s="200" t="s">
        <v>0</v>
      </c>
      <c r="C2" s="200"/>
    </row>
    <row r="5" spans="2:2">
      <c r="B5" s="201" t="s">
        <v>1</v>
      </c>
    </row>
    <row r="6" spans="2:3">
      <c r="B6" t="s">
        <v>2</v>
      </c>
      <c r="C6" t="s">
        <v>3</v>
      </c>
    </row>
    <row r="7" spans="2:3">
      <c r="B7" s="202" t="s">
        <v>4</v>
      </c>
      <c r="C7" t="s">
        <v>5</v>
      </c>
    </row>
    <row r="8" spans="2:3">
      <c r="B8" s="202" t="s">
        <v>6</v>
      </c>
      <c r="C8" s="203" t="s">
        <v>7</v>
      </c>
    </row>
    <row r="9" spans="2:3">
      <c r="B9" s="4" t="s">
        <v>8</v>
      </c>
      <c r="C9" t="s">
        <v>9</v>
      </c>
    </row>
    <row r="10" spans="2:3">
      <c r="B10" t="s">
        <v>10</v>
      </c>
      <c r="C10" t="s">
        <v>11</v>
      </c>
    </row>
    <row r="11" spans="2:3">
      <c r="B11" t="s">
        <v>12</v>
      </c>
      <c r="C11" t="s">
        <v>13</v>
      </c>
    </row>
    <row r="13" spans="2:2">
      <c r="B13" t="s">
        <v>14</v>
      </c>
    </row>
    <row r="14" spans="2:4">
      <c r="B14" t="s">
        <v>15</v>
      </c>
      <c r="D14" s="204"/>
    </row>
    <row r="15" spans="2:2">
      <c r="B15" t="s">
        <v>16</v>
      </c>
    </row>
    <row r="17" spans="2:3">
      <c r="B17" s="27" t="s">
        <v>17</v>
      </c>
      <c r="C17" s="27"/>
    </row>
    <row r="19" ht="48.75" customHeight="1" spans="2:3">
      <c r="B19" s="3" t="s">
        <v>18</v>
      </c>
      <c r="C19" s="3"/>
    </row>
  </sheetData>
  <mergeCells count="3">
    <mergeCell ref="B2:C2"/>
    <mergeCell ref="B17:C17"/>
    <mergeCell ref="B19:C19"/>
  </mergeCells>
  <conditionalFormatting sqref="B2">
    <cfRule type="expression" dxfId="0" priority="1">
      <formula>#REF!=B2</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9"/>
  <sheetViews>
    <sheetView tabSelected="1" zoomScale="90" zoomScaleNormal="90" workbookViewId="0">
      <selection activeCell="A24" sqref="A24:B24"/>
    </sheetView>
  </sheetViews>
  <sheetFormatPr defaultColWidth="11.4285714285714" defaultRowHeight="15" outlineLevelCol="1"/>
  <cols>
    <col min="1" max="1" width="34.7142857142857" customWidth="1"/>
    <col min="2" max="2" width="71.8571428571429" customWidth="1"/>
  </cols>
  <sheetData>
    <row r="1" ht="19.5" spans="1:2">
      <c r="A1" s="190" t="s">
        <v>19</v>
      </c>
      <c r="B1" s="191"/>
    </row>
    <row r="3" spans="1:1">
      <c r="A3" s="192" t="s">
        <v>20</v>
      </c>
    </row>
    <row r="4" spans="1:2">
      <c r="A4" s="193" t="s">
        <v>21</v>
      </c>
      <c r="B4" s="194"/>
    </row>
    <row r="5" spans="1:2">
      <c r="A5" s="193" t="s">
        <v>22</v>
      </c>
      <c r="B5" s="194"/>
    </row>
    <row r="6" spans="1:2">
      <c r="A6" s="193" t="s">
        <v>23</v>
      </c>
      <c r="B6" s="194"/>
    </row>
    <row r="8" spans="1:1">
      <c r="A8" s="192" t="s">
        <v>24</v>
      </c>
    </row>
    <row r="9" spans="1:2">
      <c r="A9" s="193" t="s">
        <v>25</v>
      </c>
      <c r="B9" s="194"/>
    </row>
    <row r="10" spans="1:2">
      <c r="A10" s="193" t="s">
        <v>26</v>
      </c>
      <c r="B10" s="194"/>
    </row>
    <row r="11" spans="1:2">
      <c r="A11" s="193" t="s">
        <v>27</v>
      </c>
      <c r="B11" s="194"/>
    </row>
    <row r="12" spans="1:2">
      <c r="A12" s="193" t="s">
        <v>28</v>
      </c>
      <c r="B12" s="194"/>
    </row>
    <row r="13" spans="1:2">
      <c r="A13" s="193" t="s">
        <v>29</v>
      </c>
      <c r="B13" s="194"/>
    </row>
    <row r="14" spans="1:2">
      <c r="A14" s="193" t="s">
        <v>30</v>
      </c>
      <c r="B14" s="194"/>
    </row>
    <row r="15" spans="1:2">
      <c r="A15" s="193" t="s">
        <v>31</v>
      </c>
      <c r="B15" s="194"/>
    </row>
    <row r="16" spans="1:2">
      <c r="A16" s="193" t="s">
        <v>32</v>
      </c>
      <c r="B16" s="194"/>
    </row>
    <row r="17" spans="1:2">
      <c r="A17" s="193" t="s">
        <v>33</v>
      </c>
      <c r="B17" s="194"/>
    </row>
    <row r="18" spans="1:2">
      <c r="A18" s="193" t="s">
        <v>34</v>
      </c>
      <c r="B18" s="194"/>
    </row>
    <row r="19" ht="30" spans="1:2">
      <c r="A19" s="195" t="s">
        <v>35</v>
      </c>
      <c r="B19" s="194"/>
    </row>
    <row r="20" ht="30" spans="1:2">
      <c r="A20" s="195" t="s">
        <v>36</v>
      </c>
      <c r="B20" s="194"/>
    </row>
    <row r="21" spans="1:2">
      <c r="A21" s="193" t="s">
        <v>37</v>
      </c>
      <c r="B21" s="194"/>
    </row>
    <row r="23" spans="1:1">
      <c r="A23" s="196" t="s">
        <v>38</v>
      </c>
    </row>
    <row r="24" ht="78.75" customHeight="1" spans="1:2">
      <c r="A24" s="197" t="s">
        <v>39</v>
      </c>
      <c r="B24" s="197"/>
    </row>
    <row r="27" spans="1:1">
      <c r="A27" t="s">
        <v>40</v>
      </c>
    </row>
    <row r="28" spans="1:1">
      <c r="A28" t="s">
        <v>41</v>
      </c>
    </row>
    <row r="31" spans="1:1">
      <c r="A31" s="198" t="s">
        <v>42</v>
      </c>
    </row>
    <row r="32" spans="1:1">
      <c r="A32" t="s">
        <v>43</v>
      </c>
    </row>
    <row r="38" spans="1:1">
      <c r="A38" t="s">
        <v>44</v>
      </c>
    </row>
    <row r="39" spans="1:1">
      <c r="A39" s="199" t="s">
        <v>45</v>
      </c>
    </row>
  </sheetData>
  <mergeCells count="2">
    <mergeCell ref="A1:B1"/>
    <mergeCell ref="A24:B24"/>
  </mergeCells>
  <conditionalFormatting sqref="A1">
    <cfRule type="expression" dxfId="0" priority="2">
      <formula>#REF!=A1</formula>
    </cfRule>
  </conditionalFormatting>
  <printOptions horizontalCentered="1"/>
  <pageMargins left="0.590551181102362" right="0.393700787401575" top="0.590551181102362" bottom="0.393700787401575" header="0.196850393700787" footer="0.196850393700787"/>
  <pageSetup paperSize="9" scale="87" orientation="portrait"/>
  <headerFooter>
    <oddHeader>&amp;L&amp;F&amp;R&amp;A</oddHeader>
    <oddFooter>&amp;R&amp;P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name="Group Box 1" r:id="rId4">
              <controlPr defaultSize="0">
                <anchor moveWithCells="1">
                  <from>
                    <xdr:col>0</xdr:col>
                    <xdr:colOff>95250</xdr:colOff>
                    <xdr:row>32</xdr:row>
                    <xdr:rowOff>76200</xdr:rowOff>
                  </from>
                  <to>
                    <xdr:col>1</xdr:col>
                    <xdr:colOff>4610100</xdr:colOff>
                    <xdr:row>36</xdr:row>
                    <xdr:rowOff>9525</xdr:rowOff>
                  </to>
                </anchor>
              </controlPr>
            </control>
          </mc:Choice>
        </mc:AlternateContent>
        <mc:AlternateContent xmlns:mc="http://schemas.openxmlformats.org/markup-compatibility/2006">
          <mc:Choice Requires="x14">
            <control shapeId="2050" name="Option Button 2" r:id="rId5">
              <controlPr defaultSize="0">
                <anchor moveWithCells="1">
                  <from>
                    <xdr:col>0</xdr:col>
                    <xdr:colOff>323850</xdr:colOff>
                    <xdr:row>32</xdr:row>
                    <xdr:rowOff>142875</xdr:rowOff>
                  </from>
                  <to>
                    <xdr:col>1</xdr:col>
                    <xdr:colOff>561975</xdr:colOff>
                    <xdr:row>34</xdr:row>
                    <xdr:rowOff>47625</xdr:rowOff>
                  </to>
                </anchor>
              </controlPr>
            </control>
          </mc:Choice>
        </mc:AlternateContent>
        <mc:AlternateContent xmlns:mc="http://schemas.openxmlformats.org/markup-compatibility/2006">
          <mc:Choice Requires="x14">
            <control shapeId="2051" name="Option Button 3" r:id="rId6">
              <controlPr defaultSize="0">
                <anchor moveWithCells="1">
                  <from>
                    <xdr:col>0</xdr:col>
                    <xdr:colOff>323850</xdr:colOff>
                    <xdr:row>33</xdr:row>
                    <xdr:rowOff>190500</xdr:rowOff>
                  </from>
                  <to>
                    <xdr:col>1</xdr:col>
                    <xdr:colOff>2390775</xdr:colOff>
                    <xdr:row>35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0"/>
  <sheetViews>
    <sheetView zoomScale="90" zoomScaleNormal="90" workbookViewId="0">
      <pane xSplit="5" ySplit="5" topLeftCell="F261" activePane="bottomRight" state="frozen"/>
      <selection/>
      <selection pane="topRight"/>
      <selection pane="bottomLeft"/>
      <selection pane="bottomRight" activeCell="E3" sqref="E3"/>
    </sheetView>
  </sheetViews>
  <sheetFormatPr defaultColWidth="8.85714285714286" defaultRowHeight="15"/>
  <cols>
    <col min="1" max="1" width="5.71428571428571" style="5" customWidth="1"/>
    <col min="2" max="2" width="5.71428571428571" style="24" customWidth="1"/>
    <col min="3" max="3" width="16.4285714285714" style="25" customWidth="1"/>
    <col min="4" max="4" width="3.71428571428571" style="55" customWidth="1"/>
    <col min="5" max="5" width="62.5714285714286" style="26" customWidth="1"/>
    <col min="6" max="6" width="7.71428571428571" style="26" customWidth="1"/>
    <col min="7" max="9" width="7.71428571428571" style="2" customWidth="1"/>
    <col min="10" max="10" width="1.71428571428571" style="2" customWidth="1"/>
    <col min="11" max="11" width="7.71428571428571" style="26" customWidth="1"/>
    <col min="12" max="14" width="7.71428571428571" customWidth="1"/>
    <col min="15" max="16" width="25.7142857142857" style="111" customWidth="1"/>
    <col min="17" max="17" width="31.7142857142857" style="112" customWidth="1"/>
  </cols>
  <sheetData>
    <row r="1" ht="19.5" spans="1:16">
      <c r="A1" s="128" t="s">
        <v>46</v>
      </c>
      <c r="B1" s="30"/>
      <c r="C1" s="30"/>
      <c r="D1" s="30"/>
      <c r="E1" s="30"/>
      <c r="F1" s="30"/>
      <c r="G1" s="30"/>
      <c r="H1" s="30"/>
      <c r="I1" s="30"/>
      <c r="J1" s="30"/>
      <c r="K1" s="30"/>
      <c r="L1" s="30"/>
      <c r="M1" s="30"/>
      <c r="N1" s="30"/>
      <c r="O1" s="155"/>
      <c r="P1" s="155"/>
    </row>
    <row r="2" ht="19.5" spans="1:16">
      <c r="A2" s="31" t="str">
        <f>"Kvaliteedikontrolli number: "&amp;Üldinfo!B4</f>
        <v>Kvaliteedikontrolli number: </v>
      </c>
      <c r="B2" s="32"/>
      <c r="C2" s="33"/>
      <c r="D2" s="33"/>
      <c r="E2" s="33">
        <f>Üldinfo!B4</f>
        <v>0</v>
      </c>
      <c r="F2" s="33"/>
      <c r="G2" s="33"/>
      <c r="H2" s="33"/>
      <c r="I2" s="33"/>
      <c r="J2" s="33"/>
      <c r="K2" s="33"/>
      <c r="L2" s="33"/>
      <c r="M2" s="33"/>
      <c r="N2" s="33"/>
      <c r="O2" s="156"/>
      <c r="P2" s="156"/>
    </row>
    <row r="3" spans="3:16">
      <c r="C3"/>
      <c r="O3" s="157"/>
      <c r="P3" s="157"/>
    </row>
    <row r="4" spans="1:17">
      <c r="A4"/>
      <c r="B4"/>
      <c r="C4"/>
      <c r="D4"/>
      <c r="E4"/>
      <c r="F4" s="89" t="s">
        <v>47</v>
      </c>
      <c r="G4" s="89"/>
      <c r="H4" s="89"/>
      <c r="I4" s="89"/>
      <c r="J4" s="158"/>
      <c r="K4" s="67" t="s">
        <v>48</v>
      </c>
      <c r="L4" s="67"/>
      <c r="M4" s="67"/>
      <c r="N4" s="67"/>
      <c r="O4" s="67"/>
      <c r="P4" s="67"/>
      <c r="Q4"/>
    </row>
    <row r="5" ht="71.3" spans="1:17">
      <c r="A5" s="35" t="s">
        <v>49</v>
      </c>
      <c r="B5" s="36" t="s">
        <v>50</v>
      </c>
      <c r="C5" s="35" t="s">
        <v>51</v>
      </c>
      <c r="D5" s="129" t="s">
        <v>52</v>
      </c>
      <c r="E5" s="37" t="s">
        <v>53</v>
      </c>
      <c r="F5" s="72" t="s">
        <v>54</v>
      </c>
      <c r="G5" s="72" t="s">
        <v>55</v>
      </c>
      <c r="H5" s="72" t="s">
        <v>56</v>
      </c>
      <c r="I5" s="72" t="s">
        <v>57</v>
      </c>
      <c r="J5" s="159"/>
      <c r="K5" s="72" t="s">
        <v>54</v>
      </c>
      <c r="L5" s="72" t="s">
        <v>55</v>
      </c>
      <c r="M5" s="72" t="s">
        <v>56</v>
      </c>
      <c r="N5" s="72" t="s">
        <v>57</v>
      </c>
      <c r="O5" s="160" t="s">
        <v>58</v>
      </c>
      <c r="P5" s="160" t="s">
        <v>59</v>
      </c>
      <c r="Q5" s="171" t="s">
        <v>60</v>
      </c>
    </row>
    <row r="6" s="109" customFormat="1" spans="1:17">
      <c r="A6" s="130"/>
      <c r="B6" s="131"/>
      <c r="C6" s="132" t="s">
        <v>61</v>
      </c>
      <c r="D6" s="130"/>
      <c r="E6" s="133"/>
      <c r="F6" s="133"/>
      <c r="G6" s="130"/>
      <c r="H6" s="130"/>
      <c r="I6" s="130"/>
      <c r="J6" s="130"/>
      <c r="K6" s="161"/>
      <c r="L6" s="161"/>
      <c r="M6" s="161"/>
      <c r="N6" s="161"/>
      <c r="O6" s="162"/>
      <c r="P6" s="162"/>
      <c r="Q6" s="172"/>
    </row>
    <row r="7" s="109" customFormat="1" ht="105" spans="1:17">
      <c r="A7" s="55">
        <v>1</v>
      </c>
      <c r="B7" s="134"/>
      <c r="C7" s="25" t="s">
        <v>62</v>
      </c>
      <c r="D7" s="55">
        <v>1</v>
      </c>
      <c r="E7" s="110" t="s">
        <v>63</v>
      </c>
      <c r="F7" s="135"/>
      <c r="G7" s="136"/>
      <c r="H7" s="136"/>
      <c r="I7" s="136"/>
      <c r="J7" s="163"/>
      <c r="K7" s="164"/>
      <c r="L7" s="136"/>
      <c r="M7" s="136"/>
      <c r="N7" s="136"/>
      <c r="O7" s="165"/>
      <c r="P7" s="111"/>
      <c r="Q7" s="173" t="str">
        <f>IF(COUNTIF(F7:I7,"X")&lt;&gt;1,"Märgi x-ga enesehinnang",IF(COUNTIF(K7:N7,"X")&lt;&gt;1,"Märgi x-ga töörühma hinnang",""))</f>
        <v>Märgi x-ga enesehinnang</v>
      </c>
    </row>
    <row r="8" s="109" customFormat="1" ht="60" spans="1:17">
      <c r="A8" s="55">
        <f>A7+1</f>
        <v>2</v>
      </c>
      <c r="B8" s="134"/>
      <c r="C8" s="25" t="s">
        <v>64</v>
      </c>
      <c r="D8" s="55">
        <v>1</v>
      </c>
      <c r="E8" s="110" t="s">
        <v>65</v>
      </c>
      <c r="F8" s="137"/>
      <c r="G8" s="138"/>
      <c r="H8" s="138"/>
      <c r="I8" s="138"/>
      <c r="J8" s="166"/>
      <c r="K8" s="167"/>
      <c r="L8" s="138"/>
      <c r="M8" s="138"/>
      <c r="N8" s="138"/>
      <c r="O8" s="168"/>
      <c r="P8" s="111"/>
      <c r="Q8" s="173" t="str">
        <f t="shared" ref="Q8:Q9" si="0">IF(COUNTIF(F8:I8,"X")&lt;&gt;1,"Märgi x-ga enesehinnang",IF(COUNTIF(K8:N8,"X")&lt;&gt;1,"Märgi x-ga töörühma hinnang",""))</f>
        <v>Märgi x-ga enesehinnang</v>
      </c>
    </row>
    <row r="9" s="109" customFormat="1" ht="30" spans="1:17">
      <c r="A9" s="55">
        <f t="shared" ref="A9:A134" si="1">A8+1</f>
        <v>3</v>
      </c>
      <c r="B9" s="134"/>
      <c r="C9" s="25" t="s">
        <v>66</v>
      </c>
      <c r="D9" s="55">
        <v>1</v>
      </c>
      <c r="E9" s="110" t="s">
        <v>67</v>
      </c>
      <c r="F9" s="137"/>
      <c r="G9" s="138"/>
      <c r="H9" s="138"/>
      <c r="I9" s="138"/>
      <c r="J9" s="166"/>
      <c r="K9" s="167"/>
      <c r="L9" s="138"/>
      <c r="M9" s="138"/>
      <c r="N9" s="138"/>
      <c r="O9" s="168"/>
      <c r="P9" s="111"/>
      <c r="Q9" s="173" t="str">
        <f t="shared" si="0"/>
        <v>Märgi x-ga enesehinnang</v>
      </c>
    </row>
    <row r="10" s="109" customFormat="1" spans="1:17">
      <c r="A10" s="130"/>
      <c r="B10" s="131"/>
      <c r="C10" s="132" t="s">
        <v>68</v>
      </c>
      <c r="D10" s="130"/>
      <c r="E10" s="133"/>
      <c r="F10" s="139"/>
      <c r="G10" s="140"/>
      <c r="H10" s="140"/>
      <c r="I10" s="140"/>
      <c r="J10" s="169"/>
      <c r="K10" s="140"/>
      <c r="L10" s="140"/>
      <c r="M10" s="140"/>
      <c r="N10" s="140"/>
      <c r="O10" s="170"/>
      <c r="P10" s="162"/>
      <c r="Q10" s="172"/>
    </row>
    <row r="11" s="109" customFormat="1" spans="1:17">
      <c r="A11" s="55">
        <f>A9+1</f>
        <v>4</v>
      </c>
      <c r="B11" s="134"/>
      <c r="C11" s="25" t="s">
        <v>69</v>
      </c>
      <c r="D11" s="141">
        <v>2</v>
      </c>
      <c r="E11" s="110" t="s">
        <v>70</v>
      </c>
      <c r="F11" s="137"/>
      <c r="G11" s="138"/>
      <c r="H11" s="138"/>
      <c r="I11" s="138"/>
      <c r="J11" s="166"/>
      <c r="K11" s="167"/>
      <c r="L11" s="138"/>
      <c r="M11" s="138"/>
      <c r="N11" s="138"/>
      <c r="O11" s="168"/>
      <c r="P11" s="111"/>
      <c r="Q11" s="173" t="str">
        <f t="shared" ref="Q11:Q105" si="2">IF(COUNTIF(F11:I11,"X")&lt;&gt;1,"Märgi x-ga enesehinnang",IF(COUNTIF(K11:N11,"X")&lt;&gt;1,"Märgi x-ga töörühma hinnang",""))</f>
        <v>Märgi x-ga enesehinnang</v>
      </c>
    </row>
    <row r="12" s="109" customFormat="1" ht="45" spans="1:17">
      <c r="A12" s="55">
        <f>A11+1</f>
        <v>5</v>
      </c>
      <c r="B12" s="134"/>
      <c r="C12" s="25" t="s">
        <v>71</v>
      </c>
      <c r="D12" s="55">
        <v>1</v>
      </c>
      <c r="E12" s="110" t="s">
        <v>72</v>
      </c>
      <c r="F12" s="137"/>
      <c r="G12" s="138"/>
      <c r="H12" s="138"/>
      <c r="I12" s="138"/>
      <c r="J12" s="166"/>
      <c r="K12" s="167"/>
      <c r="L12" s="138"/>
      <c r="M12" s="138"/>
      <c r="N12" s="138"/>
      <c r="O12" s="168"/>
      <c r="P12" s="111"/>
      <c r="Q12" s="173" t="str">
        <f t="shared" si="2"/>
        <v>Märgi x-ga enesehinnang</v>
      </c>
    </row>
    <row r="13" s="109" customFormat="1" ht="75" spans="1:17">
      <c r="A13" s="55">
        <f t="shared" si="1"/>
        <v>6</v>
      </c>
      <c r="B13" s="134"/>
      <c r="C13" s="25" t="s">
        <v>73</v>
      </c>
      <c r="D13" s="55">
        <v>1</v>
      </c>
      <c r="E13" s="110" t="s">
        <v>74</v>
      </c>
      <c r="F13" s="137"/>
      <c r="G13" s="138"/>
      <c r="H13" s="138"/>
      <c r="I13" s="138"/>
      <c r="J13" s="166"/>
      <c r="K13" s="167"/>
      <c r="L13" s="138"/>
      <c r="M13" s="138"/>
      <c r="N13" s="138"/>
      <c r="O13" s="168"/>
      <c r="P13" s="111"/>
      <c r="Q13" s="173" t="str">
        <f t="shared" si="2"/>
        <v>Märgi x-ga enesehinnang</v>
      </c>
    </row>
    <row r="14" s="109" customFormat="1" ht="105" spans="1:17">
      <c r="A14" s="55">
        <f t="shared" si="1"/>
        <v>7</v>
      </c>
      <c r="B14" s="134"/>
      <c r="C14" s="25" t="s">
        <v>75</v>
      </c>
      <c r="D14" s="55">
        <v>1</v>
      </c>
      <c r="E14" s="110" t="s">
        <v>76</v>
      </c>
      <c r="F14" s="137"/>
      <c r="G14" s="138"/>
      <c r="H14" s="138"/>
      <c r="I14" s="138"/>
      <c r="J14" s="166"/>
      <c r="K14" s="167"/>
      <c r="L14" s="138"/>
      <c r="M14" s="138"/>
      <c r="N14" s="138"/>
      <c r="O14" s="168"/>
      <c r="P14" s="111"/>
      <c r="Q14" s="173" t="str">
        <f t="shared" si="2"/>
        <v>Märgi x-ga enesehinnang</v>
      </c>
    </row>
    <row r="15" s="109" customFormat="1" ht="30" spans="1:17">
      <c r="A15" s="55">
        <f t="shared" si="1"/>
        <v>8</v>
      </c>
      <c r="B15" s="134"/>
      <c r="C15" s="25" t="s">
        <v>77</v>
      </c>
      <c r="D15" s="141">
        <v>2</v>
      </c>
      <c r="E15" s="110" t="s">
        <v>78</v>
      </c>
      <c r="F15" s="137"/>
      <c r="G15" s="138"/>
      <c r="H15" s="138"/>
      <c r="I15" s="138"/>
      <c r="J15" s="166"/>
      <c r="K15" s="167"/>
      <c r="L15" s="138"/>
      <c r="M15" s="138"/>
      <c r="N15" s="138"/>
      <c r="O15" s="168"/>
      <c r="P15" s="111"/>
      <c r="Q15" s="173" t="str">
        <f t="shared" si="2"/>
        <v>Märgi x-ga enesehinnang</v>
      </c>
    </row>
    <row r="16" s="109" customFormat="1" spans="1:17">
      <c r="A16" s="130"/>
      <c r="B16" s="131"/>
      <c r="C16" s="132" t="s">
        <v>79</v>
      </c>
      <c r="D16" s="142"/>
      <c r="E16" s="133"/>
      <c r="F16" s="143"/>
      <c r="G16" s="144"/>
      <c r="H16" s="144"/>
      <c r="I16" s="144"/>
      <c r="J16" s="144"/>
      <c r="K16" s="140"/>
      <c r="L16" s="144"/>
      <c r="M16" s="144"/>
      <c r="N16" s="144"/>
      <c r="O16" s="170"/>
      <c r="P16" s="162"/>
      <c r="Q16" s="172"/>
    </row>
    <row r="17" s="109" customFormat="1" ht="30" spans="1:17">
      <c r="A17" s="55">
        <f>A15+1</f>
        <v>9</v>
      </c>
      <c r="B17" s="134"/>
      <c r="C17" s="25" t="s">
        <v>80</v>
      </c>
      <c r="D17" s="141">
        <v>1</v>
      </c>
      <c r="E17" s="110" t="s">
        <v>81</v>
      </c>
      <c r="F17" s="137"/>
      <c r="G17" s="138"/>
      <c r="H17" s="138"/>
      <c r="I17" s="138"/>
      <c r="J17" s="166"/>
      <c r="K17" s="167"/>
      <c r="L17" s="138"/>
      <c r="M17" s="138"/>
      <c r="N17" s="138"/>
      <c r="O17" s="168"/>
      <c r="P17" s="111"/>
      <c r="Q17" s="173" t="str">
        <f t="shared" si="2"/>
        <v>Märgi x-ga enesehinnang</v>
      </c>
    </row>
    <row r="18" s="109" customFormat="1" ht="165" spans="1:17">
      <c r="A18" s="55">
        <f>A17+1</f>
        <v>10</v>
      </c>
      <c r="B18" s="134"/>
      <c r="C18" s="25" t="s">
        <v>82</v>
      </c>
      <c r="D18" s="141">
        <v>1</v>
      </c>
      <c r="E18" s="110" t="s">
        <v>83</v>
      </c>
      <c r="F18" s="137"/>
      <c r="G18" s="138"/>
      <c r="H18" s="138"/>
      <c r="I18" s="138"/>
      <c r="J18" s="166"/>
      <c r="K18" s="167"/>
      <c r="L18" s="138"/>
      <c r="M18" s="138"/>
      <c r="N18" s="138"/>
      <c r="O18" s="168"/>
      <c r="P18" s="111"/>
      <c r="Q18" s="173" t="str">
        <f t="shared" si="2"/>
        <v>Märgi x-ga enesehinnang</v>
      </c>
    </row>
    <row r="19" s="109" customFormat="1" ht="105" spans="1:17">
      <c r="A19" s="55">
        <f>A18+1</f>
        <v>11</v>
      </c>
      <c r="B19" s="134"/>
      <c r="C19" s="25" t="s">
        <v>84</v>
      </c>
      <c r="D19" s="141">
        <v>1</v>
      </c>
      <c r="E19" s="110" t="s">
        <v>85</v>
      </c>
      <c r="F19" s="137"/>
      <c r="G19" s="138"/>
      <c r="H19" s="138"/>
      <c r="I19" s="138"/>
      <c r="J19" s="166"/>
      <c r="K19" s="167"/>
      <c r="L19" s="138"/>
      <c r="M19" s="138"/>
      <c r="N19" s="138"/>
      <c r="O19" s="168"/>
      <c r="P19" s="111"/>
      <c r="Q19" s="173" t="str">
        <f t="shared" si="2"/>
        <v>Märgi x-ga enesehinnang</v>
      </c>
    </row>
    <row r="20" s="109" customFormat="1" ht="75" spans="1:17">
      <c r="A20" s="55">
        <f>A19+1</f>
        <v>12</v>
      </c>
      <c r="B20" s="134"/>
      <c r="C20" s="25" t="s">
        <v>86</v>
      </c>
      <c r="D20" s="141">
        <v>2</v>
      </c>
      <c r="E20" s="110" t="s">
        <v>87</v>
      </c>
      <c r="F20" s="137"/>
      <c r="G20" s="138"/>
      <c r="H20" s="138"/>
      <c r="I20" s="138"/>
      <c r="J20" s="166"/>
      <c r="K20" s="167"/>
      <c r="L20" s="138"/>
      <c r="M20" s="138"/>
      <c r="N20" s="138"/>
      <c r="O20" s="168"/>
      <c r="P20" s="111"/>
      <c r="Q20" s="173" t="str">
        <f t="shared" si="2"/>
        <v>Märgi x-ga enesehinnang</v>
      </c>
    </row>
    <row r="21" s="109" customFormat="1" ht="225" spans="1:17">
      <c r="A21" s="55">
        <f>A20+1</f>
        <v>13</v>
      </c>
      <c r="B21" s="134"/>
      <c r="C21" s="3" t="s">
        <v>88</v>
      </c>
      <c r="D21" s="141">
        <v>1</v>
      </c>
      <c r="E21" s="110" t="s">
        <v>89</v>
      </c>
      <c r="F21" s="137"/>
      <c r="G21" s="138"/>
      <c r="H21" s="138"/>
      <c r="I21" s="138"/>
      <c r="J21" s="166"/>
      <c r="K21" s="167"/>
      <c r="L21" s="138"/>
      <c r="M21" s="138"/>
      <c r="N21" s="138"/>
      <c r="O21" s="168"/>
      <c r="P21" s="111"/>
      <c r="Q21" s="173" t="str">
        <f t="shared" si="2"/>
        <v>Märgi x-ga enesehinnang</v>
      </c>
    </row>
    <row r="22" s="109" customFormat="1" ht="409.5" spans="1:17">
      <c r="A22" s="55">
        <f>A21+1</f>
        <v>14</v>
      </c>
      <c r="B22" s="134"/>
      <c r="C22" s="145" t="s">
        <v>90</v>
      </c>
      <c r="D22" s="141">
        <v>1</v>
      </c>
      <c r="E22" s="116" t="s">
        <v>91</v>
      </c>
      <c r="F22" s="137"/>
      <c r="G22" s="138"/>
      <c r="H22" s="138"/>
      <c r="I22" s="138"/>
      <c r="J22" s="166"/>
      <c r="K22" s="167"/>
      <c r="L22" s="138"/>
      <c r="M22" s="138"/>
      <c r="N22" s="138"/>
      <c r="O22" s="168"/>
      <c r="P22" s="111"/>
      <c r="Q22" s="173" t="str">
        <f t="shared" si="2"/>
        <v>Märgi x-ga enesehinnang</v>
      </c>
    </row>
    <row r="23" s="109" customFormat="1" spans="1:17">
      <c r="A23" s="130"/>
      <c r="B23" s="131"/>
      <c r="C23" s="146" t="s">
        <v>92</v>
      </c>
      <c r="D23" s="142"/>
      <c r="E23" s="147"/>
      <c r="F23" s="139"/>
      <c r="G23" s="140"/>
      <c r="H23" s="140"/>
      <c r="I23" s="140"/>
      <c r="J23" s="169"/>
      <c r="K23" s="140"/>
      <c r="L23" s="140"/>
      <c r="M23" s="140"/>
      <c r="N23" s="140"/>
      <c r="O23" s="170"/>
      <c r="P23" s="162"/>
      <c r="Q23" s="172"/>
    </row>
    <row r="24" s="109" customFormat="1" ht="75" spans="1:17">
      <c r="A24" s="55">
        <f>A22+1</f>
        <v>15</v>
      </c>
      <c r="B24" s="134"/>
      <c r="C24" s="148" t="s">
        <v>93</v>
      </c>
      <c r="D24" s="141">
        <v>2</v>
      </c>
      <c r="E24" s="116" t="s">
        <v>94</v>
      </c>
      <c r="F24" s="137"/>
      <c r="G24" s="138"/>
      <c r="H24" s="138"/>
      <c r="I24" s="138"/>
      <c r="J24" s="166"/>
      <c r="K24" s="167"/>
      <c r="L24" s="138"/>
      <c r="M24" s="138"/>
      <c r="N24" s="138"/>
      <c r="O24" s="168"/>
      <c r="P24" s="111"/>
      <c r="Q24" s="173" t="str">
        <f t="shared" si="2"/>
        <v>Märgi x-ga enesehinnang</v>
      </c>
    </row>
    <row r="25" s="109" customFormat="1" spans="1:17">
      <c r="A25" s="55">
        <f t="shared" si="1"/>
        <v>16</v>
      </c>
      <c r="B25" s="24"/>
      <c r="C25" s="148" t="s">
        <v>93</v>
      </c>
      <c r="D25" s="141">
        <v>2</v>
      </c>
      <c r="E25" s="149" t="s">
        <v>95</v>
      </c>
      <c r="F25" s="137"/>
      <c r="G25" s="138"/>
      <c r="H25" s="138"/>
      <c r="I25" s="138"/>
      <c r="J25" s="166"/>
      <c r="K25" s="167"/>
      <c r="L25" s="138"/>
      <c r="M25" s="138"/>
      <c r="N25" s="138"/>
      <c r="O25" s="168"/>
      <c r="P25" s="111"/>
      <c r="Q25" s="173" t="str">
        <f t="shared" si="2"/>
        <v>Märgi x-ga enesehinnang</v>
      </c>
    </row>
    <row r="26" s="109" customFormat="1" spans="1:17">
      <c r="A26" s="55">
        <f t="shared" si="1"/>
        <v>17</v>
      </c>
      <c r="B26" s="134"/>
      <c r="C26" s="148" t="s">
        <v>93</v>
      </c>
      <c r="D26" s="141">
        <v>2</v>
      </c>
      <c r="E26" s="149" t="s">
        <v>96</v>
      </c>
      <c r="F26" s="137"/>
      <c r="G26" s="138"/>
      <c r="H26" s="138"/>
      <c r="I26" s="138"/>
      <c r="J26" s="166"/>
      <c r="K26" s="167"/>
      <c r="L26" s="138"/>
      <c r="M26" s="138"/>
      <c r="N26" s="138"/>
      <c r="O26" s="168"/>
      <c r="P26" s="111"/>
      <c r="Q26" s="173" t="str">
        <f t="shared" si="2"/>
        <v>Märgi x-ga enesehinnang</v>
      </c>
    </row>
    <row r="27" s="109" customFormat="1" spans="1:17">
      <c r="A27" s="55">
        <f t="shared" si="1"/>
        <v>18</v>
      </c>
      <c r="B27" s="24"/>
      <c r="C27" s="148" t="s">
        <v>93</v>
      </c>
      <c r="D27" s="141">
        <v>2</v>
      </c>
      <c r="E27" s="149" t="s">
        <v>97</v>
      </c>
      <c r="F27" s="137"/>
      <c r="G27" s="138"/>
      <c r="H27" s="138"/>
      <c r="I27" s="138"/>
      <c r="J27" s="166"/>
      <c r="K27" s="167"/>
      <c r="L27" s="138"/>
      <c r="M27" s="138"/>
      <c r="N27" s="138"/>
      <c r="O27" s="168"/>
      <c r="P27" s="111"/>
      <c r="Q27" s="173" t="str">
        <f t="shared" si="2"/>
        <v>Märgi x-ga enesehinnang</v>
      </c>
    </row>
    <row r="28" s="109" customFormat="1" ht="30" spans="1:17">
      <c r="A28" s="55">
        <f t="shared" si="1"/>
        <v>19</v>
      </c>
      <c r="B28" s="24"/>
      <c r="C28" s="148" t="s">
        <v>93</v>
      </c>
      <c r="D28" s="141">
        <v>2</v>
      </c>
      <c r="E28" s="149" t="s">
        <v>98</v>
      </c>
      <c r="F28" s="137"/>
      <c r="G28" s="138"/>
      <c r="H28" s="138"/>
      <c r="I28" s="138"/>
      <c r="J28" s="166"/>
      <c r="K28" s="167"/>
      <c r="L28" s="138"/>
      <c r="M28" s="138"/>
      <c r="N28" s="138"/>
      <c r="O28" s="168"/>
      <c r="P28" s="111"/>
      <c r="Q28" s="173" t="str">
        <f t="shared" si="2"/>
        <v>Märgi x-ga enesehinnang</v>
      </c>
    </row>
    <row r="29" s="109" customFormat="1" spans="1:17">
      <c r="A29" s="55">
        <f t="shared" si="1"/>
        <v>20</v>
      </c>
      <c r="B29" s="24"/>
      <c r="C29" s="148" t="s">
        <v>93</v>
      </c>
      <c r="D29" s="141">
        <v>2</v>
      </c>
      <c r="E29" s="149" t="s">
        <v>99</v>
      </c>
      <c r="F29" s="137"/>
      <c r="G29" s="138"/>
      <c r="H29" s="138"/>
      <c r="I29" s="138"/>
      <c r="J29" s="166"/>
      <c r="K29" s="167"/>
      <c r="L29" s="138"/>
      <c r="M29" s="138"/>
      <c r="N29" s="138"/>
      <c r="O29" s="168"/>
      <c r="P29" s="111"/>
      <c r="Q29" s="173" t="str">
        <f t="shared" si="2"/>
        <v>Märgi x-ga enesehinnang</v>
      </c>
    </row>
    <row r="30" s="109" customFormat="1" spans="1:17">
      <c r="A30" s="55">
        <f t="shared" si="1"/>
        <v>21</v>
      </c>
      <c r="B30" s="134"/>
      <c r="C30" s="148" t="s">
        <v>93</v>
      </c>
      <c r="D30" s="141">
        <v>2</v>
      </c>
      <c r="E30" s="149" t="s">
        <v>100</v>
      </c>
      <c r="F30" s="137"/>
      <c r="G30" s="138"/>
      <c r="H30" s="138"/>
      <c r="I30" s="138"/>
      <c r="J30" s="166"/>
      <c r="K30" s="167"/>
      <c r="L30" s="138"/>
      <c r="M30" s="138"/>
      <c r="N30" s="138"/>
      <c r="O30" s="168"/>
      <c r="P30" s="111"/>
      <c r="Q30" s="173" t="str">
        <f t="shared" si="2"/>
        <v>Märgi x-ga enesehinnang</v>
      </c>
    </row>
    <row r="31" s="109" customFormat="1" spans="1:17">
      <c r="A31" s="55">
        <f t="shared" si="1"/>
        <v>22</v>
      </c>
      <c r="B31" s="134"/>
      <c r="C31" s="148" t="s">
        <v>93</v>
      </c>
      <c r="D31" s="141">
        <v>2</v>
      </c>
      <c r="E31" s="149" t="s">
        <v>101</v>
      </c>
      <c r="F31" s="137"/>
      <c r="G31" s="138"/>
      <c r="H31" s="138"/>
      <c r="I31" s="138"/>
      <c r="J31" s="166"/>
      <c r="K31" s="167"/>
      <c r="L31" s="138"/>
      <c r="M31" s="138"/>
      <c r="N31" s="138"/>
      <c r="O31" s="168"/>
      <c r="P31" s="111"/>
      <c r="Q31" s="173" t="str">
        <f t="shared" ref="Q31:Q34" si="3">IF(COUNTIF(F31:I31,"X")&lt;&gt;1,"Märgi x-ga enesehinnang",IF(COUNTIF(K31:N31,"X")&lt;&gt;1,"Märgi x-ga töörühma hinnang",""))</f>
        <v>Märgi x-ga enesehinnang</v>
      </c>
    </row>
    <row r="32" s="109" customFormat="1" spans="1:17">
      <c r="A32" s="55">
        <f t="shared" si="1"/>
        <v>23</v>
      </c>
      <c r="B32" s="134"/>
      <c r="C32" s="148" t="s">
        <v>93</v>
      </c>
      <c r="D32" s="141">
        <v>2</v>
      </c>
      <c r="E32" s="149" t="s">
        <v>102</v>
      </c>
      <c r="F32" s="137"/>
      <c r="G32" s="138"/>
      <c r="H32" s="138"/>
      <c r="I32" s="138"/>
      <c r="J32" s="166"/>
      <c r="K32" s="167"/>
      <c r="L32" s="138"/>
      <c r="M32" s="138"/>
      <c r="N32" s="138"/>
      <c r="O32" s="168"/>
      <c r="P32" s="111"/>
      <c r="Q32" s="173" t="str">
        <f t="shared" si="3"/>
        <v>Märgi x-ga enesehinnang</v>
      </c>
    </row>
    <row r="33" s="109" customFormat="1" ht="45" spans="1:17">
      <c r="A33" s="55">
        <f t="shared" si="1"/>
        <v>24</v>
      </c>
      <c r="B33" s="134"/>
      <c r="C33" s="148" t="s">
        <v>103</v>
      </c>
      <c r="D33" s="141">
        <v>2</v>
      </c>
      <c r="E33" s="116" t="s">
        <v>104</v>
      </c>
      <c r="F33" s="137"/>
      <c r="G33" s="138"/>
      <c r="H33" s="138"/>
      <c r="I33" s="138"/>
      <c r="J33" s="166"/>
      <c r="K33" s="167"/>
      <c r="L33" s="138"/>
      <c r="M33" s="138"/>
      <c r="N33" s="138"/>
      <c r="O33" s="168"/>
      <c r="P33" s="111"/>
      <c r="Q33" s="173" t="str">
        <f t="shared" si="3"/>
        <v>Märgi x-ga enesehinnang</v>
      </c>
    </row>
    <row r="34" s="109" customFormat="1" ht="105" spans="1:17">
      <c r="A34" s="55">
        <f t="shared" si="1"/>
        <v>25</v>
      </c>
      <c r="B34" s="134"/>
      <c r="C34" s="148" t="s">
        <v>105</v>
      </c>
      <c r="D34" s="141">
        <v>2</v>
      </c>
      <c r="E34" s="116" t="s">
        <v>106</v>
      </c>
      <c r="F34" s="137"/>
      <c r="G34" s="138"/>
      <c r="H34" s="138"/>
      <c r="I34" s="138"/>
      <c r="J34" s="166"/>
      <c r="K34" s="167"/>
      <c r="L34" s="138"/>
      <c r="M34" s="138"/>
      <c r="N34" s="138"/>
      <c r="O34" s="168"/>
      <c r="P34" s="111"/>
      <c r="Q34" s="173" t="str">
        <f t="shared" si="3"/>
        <v>Märgi x-ga enesehinnang</v>
      </c>
    </row>
    <row r="35" s="109" customFormat="1" spans="1:17">
      <c r="A35" s="55">
        <f t="shared" si="1"/>
        <v>26</v>
      </c>
      <c r="B35" s="134"/>
      <c r="C35" s="148" t="s">
        <v>107</v>
      </c>
      <c r="D35" s="141">
        <v>3</v>
      </c>
      <c r="E35" s="116" t="s">
        <v>108</v>
      </c>
      <c r="F35" s="137"/>
      <c r="G35" s="138"/>
      <c r="H35" s="138"/>
      <c r="I35" s="138"/>
      <c r="J35" s="166"/>
      <c r="K35" s="167"/>
      <c r="L35" s="138"/>
      <c r="M35" s="138"/>
      <c r="N35" s="138"/>
      <c r="O35" s="168"/>
      <c r="P35" s="111"/>
      <c r="Q35" s="173" t="str">
        <f t="shared" si="2"/>
        <v>Märgi x-ga enesehinnang</v>
      </c>
    </row>
    <row r="36" s="109" customFormat="1" spans="1:17">
      <c r="A36" s="55">
        <f t="shared" si="1"/>
        <v>27</v>
      </c>
      <c r="B36" s="134"/>
      <c r="C36" s="148" t="s">
        <v>107</v>
      </c>
      <c r="D36" s="141">
        <v>3</v>
      </c>
      <c r="E36" s="149" t="s">
        <v>109</v>
      </c>
      <c r="F36" s="137"/>
      <c r="G36" s="138"/>
      <c r="H36" s="138"/>
      <c r="I36" s="138"/>
      <c r="J36" s="166"/>
      <c r="K36" s="167"/>
      <c r="L36" s="138"/>
      <c r="M36" s="138"/>
      <c r="N36" s="138"/>
      <c r="O36" s="168"/>
      <c r="P36" s="111"/>
      <c r="Q36" s="173" t="str">
        <f t="shared" si="2"/>
        <v>Märgi x-ga enesehinnang</v>
      </c>
    </row>
    <row r="37" s="109" customFormat="1" ht="45" spans="1:17">
      <c r="A37" s="55">
        <f t="shared" si="1"/>
        <v>28</v>
      </c>
      <c r="B37" s="134"/>
      <c r="C37" s="148" t="s">
        <v>107</v>
      </c>
      <c r="D37" s="141">
        <v>3</v>
      </c>
      <c r="E37" s="149" t="s">
        <v>110</v>
      </c>
      <c r="F37" s="137"/>
      <c r="G37" s="138"/>
      <c r="H37" s="138"/>
      <c r="I37" s="138"/>
      <c r="J37" s="166"/>
      <c r="K37" s="167"/>
      <c r="L37" s="138"/>
      <c r="M37" s="138"/>
      <c r="N37" s="138"/>
      <c r="O37" s="168"/>
      <c r="P37" s="111"/>
      <c r="Q37" s="173" t="str">
        <f t="shared" si="2"/>
        <v>Märgi x-ga enesehinnang</v>
      </c>
    </row>
    <row r="38" s="109" customFormat="1" spans="1:17">
      <c r="A38" s="55">
        <f t="shared" si="1"/>
        <v>29</v>
      </c>
      <c r="B38" s="134"/>
      <c r="C38" s="148" t="s">
        <v>107</v>
      </c>
      <c r="D38" s="141">
        <v>3</v>
      </c>
      <c r="E38" s="149" t="s">
        <v>111</v>
      </c>
      <c r="F38" s="137"/>
      <c r="G38" s="138"/>
      <c r="H38" s="138"/>
      <c r="I38" s="138"/>
      <c r="J38" s="166"/>
      <c r="K38" s="167"/>
      <c r="L38" s="138"/>
      <c r="M38" s="138"/>
      <c r="N38" s="138"/>
      <c r="O38" s="168"/>
      <c r="P38" s="111"/>
      <c r="Q38" s="173" t="str">
        <f t="shared" si="2"/>
        <v>Märgi x-ga enesehinnang</v>
      </c>
    </row>
    <row r="39" s="109" customFormat="1" ht="30" spans="1:17">
      <c r="A39" s="55">
        <f t="shared" si="1"/>
        <v>30</v>
      </c>
      <c r="B39" s="134"/>
      <c r="C39" s="148" t="s">
        <v>107</v>
      </c>
      <c r="D39" s="141">
        <v>3</v>
      </c>
      <c r="E39" s="149" t="s">
        <v>112</v>
      </c>
      <c r="F39" s="137"/>
      <c r="G39" s="138"/>
      <c r="H39" s="138"/>
      <c r="I39" s="138"/>
      <c r="J39" s="166"/>
      <c r="K39" s="167"/>
      <c r="L39" s="138"/>
      <c r="M39" s="138"/>
      <c r="N39" s="138"/>
      <c r="O39" s="168"/>
      <c r="P39" s="111"/>
      <c r="Q39" s="173" t="str">
        <f t="shared" si="2"/>
        <v>Märgi x-ga enesehinnang</v>
      </c>
    </row>
    <row r="40" s="109" customFormat="1" ht="30" customHeight="1" spans="1:17">
      <c r="A40" s="55">
        <f t="shared" si="1"/>
        <v>31</v>
      </c>
      <c r="B40" s="150" t="s">
        <v>113</v>
      </c>
      <c r="C40" s="148" t="s">
        <v>114</v>
      </c>
      <c r="D40" s="141">
        <v>2</v>
      </c>
      <c r="E40" s="116" t="s">
        <v>115</v>
      </c>
      <c r="F40" s="137"/>
      <c r="G40" s="138"/>
      <c r="H40" s="138"/>
      <c r="I40" s="138"/>
      <c r="J40" s="166"/>
      <c r="K40" s="167"/>
      <c r="L40" s="138"/>
      <c r="M40" s="138"/>
      <c r="N40" s="138"/>
      <c r="O40" s="168"/>
      <c r="P40" s="111"/>
      <c r="Q40" s="173" t="str">
        <f t="shared" ref="Q40:Q44" si="4">IF(COUNTIF(F40:I40,"X")&lt;&gt;1,"Märgi x-ga enesehinnang",IF(COUNTIF(K40:N40,"X")&lt;&gt;1,"Märgi x-ga töörühma hinnang",""))</f>
        <v>Märgi x-ga enesehinnang</v>
      </c>
    </row>
    <row r="41" s="109" customFormat="1" ht="60" spans="1:17">
      <c r="A41" s="55">
        <f t="shared" si="1"/>
        <v>32</v>
      </c>
      <c r="B41" s="150"/>
      <c r="C41" s="148" t="s">
        <v>114</v>
      </c>
      <c r="D41" s="141">
        <v>2</v>
      </c>
      <c r="E41" s="149" t="s">
        <v>116</v>
      </c>
      <c r="F41" s="137"/>
      <c r="G41" s="138"/>
      <c r="H41" s="138"/>
      <c r="I41" s="138"/>
      <c r="J41" s="166"/>
      <c r="K41" s="167"/>
      <c r="L41" s="138"/>
      <c r="M41" s="138"/>
      <c r="N41" s="138"/>
      <c r="O41" s="168"/>
      <c r="P41" s="111"/>
      <c r="Q41" s="173" t="str">
        <f t="shared" si="4"/>
        <v>Märgi x-ga enesehinnang</v>
      </c>
    </row>
    <row r="42" s="109" customFormat="1" spans="1:17">
      <c r="A42" s="55">
        <f t="shared" si="1"/>
        <v>33</v>
      </c>
      <c r="B42" s="150"/>
      <c r="C42" s="148" t="s">
        <v>114</v>
      </c>
      <c r="D42" s="141">
        <v>2</v>
      </c>
      <c r="E42" s="149" t="s">
        <v>117</v>
      </c>
      <c r="F42" s="137"/>
      <c r="G42" s="138"/>
      <c r="H42" s="138"/>
      <c r="I42" s="138"/>
      <c r="J42" s="166"/>
      <c r="K42" s="167"/>
      <c r="L42" s="138"/>
      <c r="M42" s="138"/>
      <c r="N42" s="138"/>
      <c r="O42" s="168"/>
      <c r="P42" s="111"/>
      <c r="Q42" s="173" t="str">
        <f t="shared" si="4"/>
        <v>Märgi x-ga enesehinnang</v>
      </c>
    </row>
    <row r="43" s="109" customFormat="1" ht="30" spans="1:17">
      <c r="A43" s="55">
        <f t="shared" si="1"/>
        <v>34</v>
      </c>
      <c r="B43" s="150"/>
      <c r="C43" s="148" t="s">
        <v>114</v>
      </c>
      <c r="D43" s="141">
        <v>2</v>
      </c>
      <c r="E43" s="149" t="s">
        <v>118</v>
      </c>
      <c r="F43" s="137"/>
      <c r="G43" s="138"/>
      <c r="H43" s="138"/>
      <c r="I43" s="138"/>
      <c r="J43" s="166"/>
      <c r="K43" s="167"/>
      <c r="L43" s="138"/>
      <c r="M43" s="138"/>
      <c r="N43" s="138"/>
      <c r="O43" s="168"/>
      <c r="P43" s="111"/>
      <c r="Q43" s="173" t="str">
        <f t="shared" si="4"/>
        <v>Märgi x-ga enesehinnang</v>
      </c>
    </row>
    <row r="44" s="109" customFormat="1" spans="1:17">
      <c r="A44" s="55">
        <f t="shared" si="1"/>
        <v>35</v>
      </c>
      <c r="B44" s="150"/>
      <c r="C44" s="148" t="s">
        <v>114</v>
      </c>
      <c r="D44" s="141">
        <v>2</v>
      </c>
      <c r="E44" s="151" t="s">
        <v>119</v>
      </c>
      <c r="F44" s="137"/>
      <c r="G44" s="138"/>
      <c r="H44" s="138"/>
      <c r="I44" s="138"/>
      <c r="J44" s="166"/>
      <c r="K44" s="167"/>
      <c r="L44" s="138"/>
      <c r="M44" s="138"/>
      <c r="N44" s="138"/>
      <c r="O44" s="168"/>
      <c r="P44" s="111"/>
      <c r="Q44" s="173" t="str">
        <f t="shared" si="4"/>
        <v>Märgi x-ga enesehinnang</v>
      </c>
    </row>
    <row r="45" s="109" customFormat="1" spans="1:17">
      <c r="A45" s="55">
        <f t="shared" si="1"/>
        <v>36</v>
      </c>
      <c r="B45" s="150"/>
      <c r="C45" s="148" t="s">
        <v>114</v>
      </c>
      <c r="D45" s="141">
        <v>2</v>
      </c>
      <c r="E45" s="151" t="s">
        <v>120</v>
      </c>
      <c r="F45" s="137"/>
      <c r="G45" s="138"/>
      <c r="H45" s="138"/>
      <c r="I45" s="138"/>
      <c r="J45" s="166"/>
      <c r="K45" s="167"/>
      <c r="L45" s="138"/>
      <c r="M45" s="138"/>
      <c r="N45" s="138"/>
      <c r="O45" s="168"/>
      <c r="P45" s="111"/>
      <c r="Q45" s="173" t="str">
        <f t="shared" ref="Q45:Q49" si="5">IF(COUNTIF(F45:I45,"X")&lt;&gt;1,"Märgi x-ga enesehinnang",IF(COUNTIF(K45:N45,"X")&lt;&gt;1,"Märgi x-ga töörühma hinnang",""))</f>
        <v>Märgi x-ga enesehinnang</v>
      </c>
    </row>
    <row r="46" s="109" customFormat="1" ht="30" spans="1:17">
      <c r="A46" s="55">
        <f t="shared" si="1"/>
        <v>37</v>
      </c>
      <c r="B46" s="150"/>
      <c r="C46" s="148" t="s">
        <v>121</v>
      </c>
      <c r="D46" s="141">
        <v>2</v>
      </c>
      <c r="E46" s="116" t="s">
        <v>122</v>
      </c>
      <c r="F46" s="137"/>
      <c r="G46" s="138"/>
      <c r="H46" s="138"/>
      <c r="I46" s="138"/>
      <c r="J46" s="166"/>
      <c r="K46" s="167"/>
      <c r="L46" s="138"/>
      <c r="M46" s="138"/>
      <c r="N46" s="138"/>
      <c r="O46" s="168"/>
      <c r="P46" s="111"/>
      <c r="Q46" s="173" t="str">
        <f t="shared" si="5"/>
        <v>Märgi x-ga enesehinnang</v>
      </c>
    </row>
    <row r="47" s="109" customFormat="1" ht="45" spans="1:17">
      <c r="A47" s="55">
        <f t="shared" si="1"/>
        <v>38</v>
      </c>
      <c r="B47" s="150"/>
      <c r="C47" s="148" t="s">
        <v>121</v>
      </c>
      <c r="D47" s="141">
        <v>2</v>
      </c>
      <c r="E47" s="149" t="s">
        <v>123</v>
      </c>
      <c r="F47" s="137"/>
      <c r="G47" s="138"/>
      <c r="H47" s="138"/>
      <c r="I47" s="138"/>
      <c r="J47" s="166"/>
      <c r="K47" s="167"/>
      <c r="L47" s="138"/>
      <c r="M47" s="138"/>
      <c r="N47" s="138"/>
      <c r="O47" s="168"/>
      <c r="P47" s="111"/>
      <c r="Q47" s="173" t="str">
        <f t="shared" si="5"/>
        <v>Märgi x-ga enesehinnang</v>
      </c>
    </row>
    <row r="48" s="109" customFormat="1" ht="30" spans="1:17">
      <c r="A48" s="55">
        <f t="shared" si="1"/>
        <v>39</v>
      </c>
      <c r="B48" s="150"/>
      <c r="C48" s="148" t="s">
        <v>121</v>
      </c>
      <c r="D48" s="141">
        <v>2</v>
      </c>
      <c r="E48" s="149" t="s">
        <v>124</v>
      </c>
      <c r="F48" s="137"/>
      <c r="G48" s="138"/>
      <c r="H48" s="138"/>
      <c r="I48" s="138"/>
      <c r="J48" s="166"/>
      <c r="K48" s="167"/>
      <c r="L48" s="138"/>
      <c r="M48" s="138"/>
      <c r="N48" s="138"/>
      <c r="O48" s="168"/>
      <c r="P48" s="111"/>
      <c r="Q48" s="173" t="str">
        <f t="shared" si="5"/>
        <v>Märgi x-ga enesehinnang</v>
      </c>
    </row>
    <row r="49" s="109" customFormat="1" ht="90" spans="1:17">
      <c r="A49" s="55">
        <f t="shared" si="1"/>
        <v>40</v>
      </c>
      <c r="B49" s="150"/>
      <c r="C49" s="148" t="s">
        <v>125</v>
      </c>
      <c r="D49" s="141">
        <v>2</v>
      </c>
      <c r="E49" s="116" t="s">
        <v>126</v>
      </c>
      <c r="F49" s="137"/>
      <c r="G49" s="138"/>
      <c r="H49" s="138"/>
      <c r="I49" s="138"/>
      <c r="J49" s="166"/>
      <c r="K49" s="167"/>
      <c r="L49" s="138"/>
      <c r="M49" s="138"/>
      <c r="N49" s="138"/>
      <c r="O49" s="168"/>
      <c r="P49" s="111"/>
      <c r="Q49" s="173" t="str">
        <f t="shared" si="5"/>
        <v>Märgi x-ga enesehinnang</v>
      </c>
    </row>
    <row r="50" s="109" customFormat="1" spans="1:17">
      <c r="A50" s="130"/>
      <c r="B50" s="152"/>
      <c r="C50" s="153" t="s">
        <v>127</v>
      </c>
      <c r="D50" s="142"/>
      <c r="E50" s="147"/>
      <c r="F50" s="139"/>
      <c r="G50" s="140"/>
      <c r="H50" s="140"/>
      <c r="I50" s="140"/>
      <c r="J50" s="169"/>
      <c r="K50" s="140"/>
      <c r="L50" s="140"/>
      <c r="M50" s="140"/>
      <c r="N50" s="140"/>
      <c r="O50" s="170"/>
      <c r="P50" s="162"/>
      <c r="Q50" s="172"/>
    </row>
    <row r="51" s="109" customFormat="1" ht="60" spans="1:17">
      <c r="A51" s="55">
        <f>A49+1</f>
        <v>41</v>
      </c>
      <c r="B51" s="24"/>
      <c r="C51" s="148" t="s">
        <v>128</v>
      </c>
      <c r="D51" s="141">
        <v>2</v>
      </c>
      <c r="E51" s="116" t="s">
        <v>129</v>
      </c>
      <c r="F51" s="137"/>
      <c r="G51" s="138"/>
      <c r="H51" s="138"/>
      <c r="I51" s="138"/>
      <c r="J51" s="166"/>
      <c r="K51" s="167"/>
      <c r="L51" s="138"/>
      <c r="M51" s="138"/>
      <c r="N51" s="138"/>
      <c r="O51" s="168"/>
      <c r="P51" s="111"/>
      <c r="Q51" s="173" t="str">
        <f t="shared" si="2"/>
        <v>Märgi x-ga enesehinnang</v>
      </c>
    </row>
    <row r="52" s="109" customFormat="1" ht="60" spans="1:17">
      <c r="A52" s="55">
        <f>A51+1</f>
        <v>42</v>
      </c>
      <c r="B52" s="24"/>
      <c r="C52" s="148" t="s">
        <v>130</v>
      </c>
      <c r="D52" s="141">
        <v>2</v>
      </c>
      <c r="E52" s="116" t="s">
        <v>131</v>
      </c>
      <c r="F52" s="137"/>
      <c r="G52" s="138"/>
      <c r="H52" s="138"/>
      <c r="I52" s="138"/>
      <c r="J52" s="166"/>
      <c r="K52" s="167"/>
      <c r="L52" s="138"/>
      <c r="M52" s="138"/>
      <c r="N52" s="138"/>
      <c r="O52" s="168"/>
      <c r="P52" s="111"/>
      <c r="Q52" s="173" t="str">
        <f t="shared" ref="Q52:Q58" si="6">IF(COUNTIF(F52:I52,"X")&lt;&gt;1,"Märgi x-ga enesehinnang",IF(COUNTIF(K52:N52,"X")&lt;&gt;1,"Märgi x-ga töörühma hinnang",""))</f>
        <v>Märgi x-ga enesehinnang</v>
      </c>
    </row>
    <row r="53" s="109" customFormat="1" ht="45" spans="1:17">
      <c r="A53" s="55">
        <f t="shared" ref="A53:A67" si="7">A52+1</f>
        <v>43</v>
      </c>
      <c r="B53" s="24"/>
      <c r="C53" s="148" t="s">
        <v>132</v>
      </c>
      <c r="D53" s="141">
        <v>2</v>
      </c>
      <c r="E53" s="116" t="s">
        <v>133</v>
      </c>
      <c r="F53" s="137"/>
      <c r="G53" s="138"/>
      <c r="H53" s="138"/>
      <c r="I53" s="138"/>
      <c r="J53" s="166"/>
      <c r="K53" s="167"/>
      <c r="L53" s="138"/>
      <c r="M53" s="138"/>
      <c r="N53" s="138"/>
      <c r="O53" s="168"/>
      <c r="P53" s="111"/>
      <c r="Q53" s="173" t="str">
        <f t="shared" si="6"/>
        <v>Märgi x-ga enesehinnang</v>
      </c>
    </row>
    <row r="54" s="109" customFormat="1" ht="45" spans="1:17">
      <c r="A54" s="55">
        <f t="shared" si="7"/>
        <v>44</v>
      </c>
      <c r="B54" s="24"/>
      <c r="C54" s="148" t="s">
        <v>132</v>
      </c>
      <c r="D54" s="141">
        <v>2</v>
      </c>
      <c r="E54" s="149" t="s">
        <v>134</v>
      </c>
      <c r="F54" s="137"/>
      <c r="G54" s="138"/>
      <c r="H54" s="138"/>
      <c r="I54" s="138"/>
      <c r="J54" s="166"/>
      <c r="K54" s="167"/>
      <c r="L54" s="138"/>
      <c r="M54" s="138"/>
      <c r="N54" s="138"/>
      <c r="O54" s="168"/>
      <c r="P54" s="111"/>
      <c r="Q54" s="173" t="str">
        <f t="shared" si="6"/>
        <v>Märgi x-ga enesehinnang</v>
      </c>
    </row>
    <row r="55" s="109" customFormat="1" ht="30" spans="1:17">
      <c r="A55" s="55">
        <f t="shared" si="7"/>
        <v>45</v>
      </c>
      <c r="B55" s="24"/>
      <c r="C55" s="148" t="s">
        <v>132</v>
      </c>
      <c r="D55" s="141">
        <v>2</v>
      </c>
      <c r="E55" s="151" t="s">
        <v>135</v>
      </c>
      <c r="F55" s="137"/>
      <c r="G55" s="138"/>
      <c r="H55" s="138"/>
      <c r="I55" s="138"/>
      <c r="J55" s="166"/>
      <c r="K55" s="167"/>
      <c r="L55" s="138"/>
      <c r="M55" s="138"/>
      <c r="N55" s="138"/>
      <c r="O55" s="168"/>
      <c r="P55" s="111"/>
      <c r="Q55" s="173" t="str">
        <f t="shared" si="6"/>
        <v>Märgi x-ga enesehinnang</v>
      </c>
    </row>
    <row r="56" s="109" customFormat="1" spans="1:17">
      <c r="A56" s="55">
        <f t="shared" si="7"/>
        <v>46</v>
      </c>
      <c r="B56" s="24"/>
      <c r="C56" s="148" t="s">
        <v>132</v>
      </c>
      <c r="D56" s="141">
        <v>2</v>
      </c>
      <c r="E56" s="154" t="s">
        <v>136</v>
      </c>
      <c r="F56" s="137"/>
      <c r="G56" s="138"/>
      <c r="H56" s="138"/>
      <c r="I56" s="138"/>
      <c r="J56" s="166"/>
      <c r="K56" s="167"/>
      <c r="L56" s="138"/>
      <c r="M56" s="138"/>
      <c r="N56" s="138"/>
      <c r="O56" s="168"/>
      <c r="P56" s="111"/>
      <c r="Q56" s="173" t="str">
        <f t="shared" si="6"/>
        <v>Märgi x-ga enesehinnang</v>
      </c>
    </row>
    <row r="57" s="109" customFormat="1" ht="30" spans="1:17">
      <c r="A57" s="55">
        <f t="shared" si="7"/>
        <v>47</v>
      </c>
      <c r="B57" s="24"/>
      <c r="C57" s="148" t="s">
        <v>132</v>
      </c>
      <c r="D57" s="141">
        <v>2</v>
      </c>
      <c r="E57" s="154" t="s">
        <v>137</v>
      </c>
      <c r="F57" s="137"/>
      <c r="G57" s="138"/>
      <c r="H57" s="138"/>
      <c r="I57" s="138"/>
      <c r="J57" s="166"/>
      <c r="K57" s="167"/>
      <c r="L57" s="138"/>
      <c r="M57" s="138"/>
      <c r="N57" s="138"/>
      <c r="O57" s="168"/>
      <c r="P57" s="111"/>
      <c r="Q57" s="173" t="str">
        <f t="shared" si="6"/>
        <v>Märgi x-ga enesehinnang</v>
      </c>
    </row>
    <row r="58" s="109" customFormat="1" spans="1:17">
      <c r="A58" s="55">
        <f t="shared" si="7"/>
        <v>48</v>
      </c>
      <c r="B58" s="24"/>
      <c r="C58" s="148" t="s">
        <v>132</v>
      </c>
      <c r="D58" s="141">
        <v>2</v>
      </c>
      <c r="E58" s="154" t="s">
        <v>138</v>
      </c>
      <c r="F58" s="137"/>
      <c r="G58" s="138"/>
      <c r="H58" s="138"/>
      <c r="I58" s="138"/>
      <c r="J58" s="166"/>
      <c r="K58" s="167"/>
      <c r="L58" s="138"/>
      <c r="M58" s="138"/>
      <c r="N58" s="138"/>
      <c r="O58" s="168"/>
      <c r="P58" s="111"/>
      <c r="Q58" s="173" t="str">
        <f t="shared" si="6"/>
        <v>Märgi x-ga enesehinnang</v>
      </c>
    </row>
    <row r="59" s="109" customFormat="1" ht="30" spans="1:17">
      <c r="A59" s="55">
        <f t="shared" si="7"/>
        <v>49</v>
      </c>
      <c r="B59" s="24"/>
      <c r="C59" s="148" t="s">
        <v>132</v>
      </c>
      <c r="D59" s="141">
        <v>2</v>
      </c>
      <c r="E59" s="154" t="s">
        <v>139</v>
      </c>
      <c r="F59" s="137"/>
      <c r="G59" s="138"/>
      <c r="H59" s="138"/>
      <c r="I59" s="138"/>
      <c r="J59" s="166"/>
      <c r="K59" s="167"/>
      <c r="L59" s="138"/>
      <c r="M59" s="138"/>
      <c r="N59" s="138"/>
      <c r="O59" s="168"/>
      <c r="P59" s="111"/>
      <c r="Q59" s="173" t="str">
        <f t="shared" ref="Q59:Q67" si="8">IF(COUNTIF(F59:I59,"X")&lt;&gt;1,"Märgi x-ga enesehinnang",IF(COUNTIF(K59:N59,"X")&lt;&gt;1,"Märgi x-ga töörühma hinnang",""))</f>
        <v>Märgi x-ga enesehinnang</v>
      </c>
    </row>
    <row r="60" s="109" customFormat="1" ht="30" spans="1:17">
      <c r="A60" s="55">
        <f t="shared" si="7"/>
        <v>50</v>
      </c>
      <c r="B60" s="24"/>
      <c r="C60" s="148" t="s">
        <v>132</v>
      </c>
      <c r="D60" s="141">
        <v>2</v>
      </c>
      <c r="E60" s="154" t="s">
        <v>140</v>
      </c>
      <c r="F60" s="137"/>
      <c r="G60" s="138"/>
      <c r="H60" s="138"/>
      <c r="I60" s="138"/>
      <c r="J60" s="166"/>
      <c r="K60" s="167"/>
      <c r="L60" s="138"/>
      <c r="M60" s="138"/>
      <c r="N60" s="138"/>
      <c r="O60" s="168"/>
      <c r="P60" s="111"/>
      <c r="Q60" s="173" t="str">
        <f t="shared" si="8"/>
        <v>Märgi x-ga enesehinnang</v>
      </c>
    </row>
    <row r="61" s="109" customFormat="1" ht="30" spans="1:17">
      <c r="A61" s="55">
        <f t="shared" si="7"/>
        <v>51</v>
      </c>
      <c r="B61" s="24"/>
      <c r="C61" s="148" t="s">
        <v>132</v>
      </c>
      <c r="D61" s="141">
        <v>2</v>
      </c>
      <c r="E61" s="154" t="s">
        <v>141</v>
      </c>
      <c r="F61" s="137"/>
      <c r="G61" s="138"/>
      <c r="H61" s="138"/>
      <c r="I61" s="138"/>
      <c r="J61" s="166"/>
      <c r="K61" s="167"/>
      <c r="L61" s="138"/>
      <c r="M61" s="138"/>
      <c r="N61" s="138"/>
      <c r="O61" s="168"/>
      <c r="P61" s="111"/>
      <c r="Q61" s="173" t="str">
        <f t="shared" si="8"/>
        <v>Märgi x-ga enesehinnang</v>
      </c>
    </row>
    <row r="62" s="109" customFormat="1" ht="30" spans="1:17">
      <c r="A62" s="55">
        <f t="shared" si="7"/>
        <v>52</v>
      </c>
      <c r="B62" s="24"/>
      <c r="C62" s="148" t="s">
        <v>132</v>
      </c>
      <c r="D62" s="141">
        <v>2</v>
      </c>
      <c r="E62" s="151" t="s">
        <v>142</v>
      </c>
      <c r="F62" s="137"/>
      <c r="G62" s="138"/>
      <c r="H62" s="138"/>
      <c r="I62" s="138"/>
      <c r="J62" s="166"/>
      <c r="K62" s="167"/>
      <c r="L62" s="138"/>
      <c r="M62" s="138"/>
      <c r="N62" s="138"/>
      <c r="O62" s="168"/>
      <c r="P62" s="111"/>
      <c r="Q62" s="173" t="str">
        <f t="shared" si="8"/>
        <v>Märgi x-ga enesehinnang</v>
      </c>
    </row>
    <row r="63" s="109" customFormat="1" ht="30" spans="1:17">
      <c r="A63" s="55">
        <f t="shared" si="7"/>
        <v>53</v>
      </c>
      <c r="B63" s="24"/>
      <c r="C63" s="148" t="s">
        <v>132</v>
      </c>
      <c r="D63" s="141">
        <v>2</v>
      </c>
      <c r="E63" s="154" t="s">
        <v>143</v>
      </c>
      <c r="F63" s="137"/>
      <c r="G63" s="138"/>
      <c r="H63" s="138"/>
      <c r="I63" s="138"/>
      <c r="J63" s="166"/>
      <c r="K63" s="167"/>
      <c r="L63" s="138"/>
      <c r="M63" s="138"/>
      <c r="N63" s="138"/>
      <c r="O63" s="168"/>
      <c r="P63" s="111"/>
      <c r="Q63" s="173" t="str">
        <f t="shared" si="8"/>
        <v>Märgi x-ga enesehinnang</v>
      </c>
    </row>
    <row r="64" s="109" customFormat="1" spans="1:17">
      <c r="A64" s="55">
        <f t="shared" si="7"/>
        <v>54</v>
      </c>
      <c r="B64" s="24"/>
      <c r="C64" s="148" t="s">
        <v>132</v>
      </c>
      <c r="D64" s="141">
        <v>2</v>
      </c>
      <c r="E64" s="154" t="s">
        <v>144</v>
      </c>
      <c r="F64" s="137"/>
      <c r="G64" s="138"/>
      <c r="H64" s="138"/>
      <c r="I64" s="138"/>
      <c r="J64" s="166"/>
      <c r="K64" s="167"/>
      <c r="L64" s="138"/>
      <c r="M64" s="138"/>
      <c r="N64" s="138"/>
      <c r="O64" s="168"/>
      <c r="P64" s="111"/>
      <c r="Q64" s="173" t="str">
        <f t="shared" si="8"/>
        <v>Märgi x-ga enesehinnang</v>
      </c>
    </row>
    <row r="65" s="109" customFormat="1" ht="60" spans="1:17">
      <c r="A65" s="55">
        <f t="shared" si="7"/>
        <v>55</v>
      </c>
      <c r="B65" s="24"/>
      <c r="C65" s="148" t="s">
        <v>132</v>
      </c>
      <c r="D65" s="141">
        <v>2</v>
      </c>
      <c r="E65" s="149" t="s">
        <v>145</v>
      </c>
      <c r="F65" s="137"/>
      <c r="G65" s="138"/>
      <c r="H65" s="138"/>
      <c r="I65" s="138"/>
      <c r="J65" s="166"/>
      <c r="K65" s="167"/>
      <c r="L65" s="138"/>
      <c r="M65" s="138"/>
      <c r="N65" s="138"/>
      <c r="O65" s="168"/>
      <c r="P65" s="111"/>
      <c r="Q65" s="173" t="str">
        <f t="shared" si="8"/>
        <v>Märgi x-ga enesehinnang</v>
      </c>
    </row>
    <row r="66" s="109" customFormat="1" ht="60" spans="1:17">
      <c r="A66" s="55">
        <f t="shared" si="7"/>
        <v>56</v>
      </c>
      <c r="B66" s="24"/>
      <c r="C66" s="148" t="s">
        <v>146</v>
      </c>
      <c r="D66" s="141">
        <v>2</v>
      </c>
      <c r="E66" s="116" t="s">
        <v>147</v>
      </c>
      <c r="F66" s="137"/>
      <c r="G66" s="138"/>
      <c r="H66" s="138"/>
      <c r="I66" s="138"/>
      <c r="J66" s="166"/>
      <c r="K66" s="167"/>
      <c r="L66" s="138"/>
      <c r="M66" s="138"/>
      <c r="N66" s="138"/>
      <c r="O66" s="168"/>
      <c r="P66" s="111"/>
      <c r="Q66" s="173" t="str">
        <f t="shared" si="8"/>
        <v>Märgi x-ga enesehinnang</v>
      </c>
    </row>
    <row r="67" s="109" customFormat="1" ht="182.25" customHeight="1" spans="1:17">
      <c r="A67" s="55">
        <f t="shared" si="7"/>
        <v>57</v>
      </c>
      <c r="B67" s="24"/>
      <c r="C67" s="148" t="s">
        <v>148</v>
      </c>
      <c r="D67" s="141">
        <v>2</v>
      </c>
      <c r="E67" s="116" t="s">
        <v>149</v>
      </c>
      <c r="F67" s="137"/>
      <c r="G67" s="138"/>
      <c r="H67" s="138"/>
      <c r="I67" s="138"/>
      <c r="J67" s="166"/>
      <c r="K67" s="167"/>
      <c r="L67" s="138"/>
      <c r="M67" s="138"/>
      <c r="N67" s="138"/>
      <c r="O67" s="168"/>
      <c r="P67" s="111"/>
      <c r="Q67" s="173" t="str">
        <f t="shared" si="8"/>
        <v>Märgi x-ga enesehinnang</v>
      </c>
    </row>
    <row r="68" s="109" customFormat="1" spans="1:17">
      <c r="A68" s="130"/>
      <c r="B68" s="152"/>
      <c r="C68" s="153" t="s">
        <v>150</v>
      </c>
      <c r="D68" s="142"/>
      <c r="E68" s="147"/>
      <c r="F68" s="139"/>
      <c r="G68" s="140"/>
      <c r="H68" s="140"/>
      <c r="I68" s="140"/>
      <c r="J68" s="169"/>
      <c r="K68" s="140"/>
      <c r="L68" s="140"/>
      <c r="M68" s="140"/>
      <c r="N68" s="140"/>
      <c r="O68" s="170"/>
      <c r="P68" s="162"/>
      <c r="Q68" s="172"/>
    </row>
    <row r="69" s="109" customFormat="1" ht="45" spans="1:17">
      <c r="A69" s="55">
        <f>A67+1</f>
        <v>58</v>
      </c>
      <c r="B69" s="24"/>
      <c r="C69" s="148" t="s">
        <v>151</v>
      </c>
      <c r="D69" s="141">
        <v>2</v>
      </c>
      <c r="E69" s="116" t="s">
        <v>152</v>
      </c>
      <c r="F69" s="137"/>
      <c r="G69" s="138"/>
      <c r="H69" s="138"/>
      <c r="I69" s="138"/>
      <c r="J69" s="166"/>
      <c r="K69" s="167"/>
      <c r="L69" s="138"/>
      <c r="M69" s="138"/>
      <c r="N69" s="138"/>
      <c r="O69" s="168"/>
      <c r="P69" s="111"/>
      <c r="Q69" s="173" t="str">
        <f t="shared" ref="Q69" si="9">IF(COUNTIF(F69:I69,"X")&lt;&gt;1,"Märgi x-ga enesehinnang",IF(COUNTIF(K69:N69,"X")&lt;&gt;1,"Märgi x-ga töörühma hinnang",""))</f>
        <v>Märgi x-ga enesehinnang</v>
      </c>
    </row>
    <row r="70" s="109" customFormat="1" ht="165" spans="1:17">
      <c r="A70" s="55">
        <f t="shared" ref="A70:A74" si="10">A69+1</f>
        <v>59</v>
      </c>
      <c r="B70" s="24"/>
      <c r="C70" s="148" t="s">
        <v>151</v>
      </c>
      <c r="D70" s="141">
        <v>2</v>
      </c>
      <c r="E70" s="116" t="s">
        <v>153</v>
      </c>
      <c r="F70" s="137"/>
      <c r="G70" s="138"/>
      <c r="H70" s="138"/>
      <c r="I70" s="138"/>
      <c r="J70" s="166"/>
      <c r="K70" s="167"/>
      <c r="L70" s="138"/>
      <c r="M70" s="138"/>
      <c r="N70" s="138"/>
      <c r="O70" s="168"/>
      <c r="P70" s="111"/>
      <c r="Q70" s="173" t="str">
        <f t="shared" ref="Q70:Q71" si="11">IF(COUNTIF(F70:I70,"X")&lt;&gt;1,"Märgi x-ga enesehinnang",IF(COUNTIF(K70:N70,"X")&lt;&gt;1,"Märgi x-ga töörühma hinnang",""))</f>
        <v>Märgi x-ga enesehinnang</v>
      </c>
    </row>
    <row r="71" s="109" customFormat="1" spans="1:17">
      <c r="A71" s="55">
        <f t="shared" si="10"/>
        <v>60</v>
      </c>
      <c r="B71" s="24"/>
      <c r="C71" s="148" t="s">
        <v>151</v>
      </c>
      <c r="D71" s="141">
        <v>2</v>
      </c>
      <c r="E71" s="116" t="s">
        <v>154</v>
      </c>
      <c r="F71" s="137"/>
      <c r="G71" s="138"/>
      <c r="H71" s="138"/>
      <c r="I71" s="138"/>
      <c r="J71" s="166"/>
      <c r="K71" s="167"/>
      <c r="L71" s="138"/>
      <c r="M71" s="138"/>
      <c r="N71" s="138"/>
      <c r="O71" s="168"/>
      <c r="P71" s="111"/>
      <c r="Q71" s="173" t="str">
        <f t="shared" si="11"/>
        <v>Märgi x-ga enesehinnang</v>
      </c>
    </row>
    <row r="72" s="109" customFormat="1" ht="30" spans="1:17">
      <c r="A72" s="55">
        <f t="shared" si="10"/>
        <v>61</v>
      </c>
      <c r="B72" s="24"/>
      <c r="C72" s="148" t="s">
        <v>151</v>
      </c>
      <c r="D72" s="141">
        <v>2</v>
      </c>
      <c r="E72" s="116" t="s">
        <v>155</v>
      </c>
      <c r="F72" s="137"/>
      <c r="G72" s="138"/>
      <c r="H72" s="138"/>
      <c r="I72" s="138"/>
      <c r="J72" s="166"/>
      <c r="K72" s="167"/>
      <c r="L72" s="138"/>
      <c r="M72" s="138"/>
      <c r="N72" s="138"/>
      <c r="O72" s="168"/>
      <c r="P72" s="111"/>
      <c r="Q72" s="173" t="str">
        <f t="shared" ref="Q72:Q73" si="12">IF(COUNTIF(F72:I72,"X")&lt;&gt;1,"Märgi x-ga enesehinnang",IF(COUNTIF(K72:N72,"X")&lt;&gt;1,"Märgi x-ga töörühma hinnang",""))</f>
        <v>Märgi x-ga enesehinnang</v>
      </c>
    </row>
    <row r="73" s="109" customFormat="1" ht="45" spans="1:17">
      <c r="A73" s="55">
        <f t="shared" si="10"/>
        <v>62</v>
      </c>
      <c r="B73" s="24"/>
      <c r="C73" s="148" t="s">
        <v>151</v>
      </c>
      <c r="D73" s="141">
        <v>2</v>
      </c>
      <c r="E73" s="116" t="s">
        <v>156</v>
      </c>
      <c r="F73" s="137"/>
      <c r="G73" s="138"/>
      <c r="H73" s="138"/>
      <c r="I73" s="138"/>
      <c r="J73" s="166"/>
      <c r="K73" s="167"/>
      <c r="L73" s="138"/>
      <c r="M73" s="138"/>
      <c r="N73" s="138"/>
      <c r="O73" s="168"/>
      <c r="P73" s="111"/>
      <c r="Q73" s="173" t="str">
        <f t="shared" si="12"/>
        <v>Märgi x-ga enesehinnang</v>
      </c>
    </row>
    <row r="74" s="109" customFormat="1" ht="45" spans="1:17">
      <c r="A74" s="55">
        <f t="shared" si="10"/>
        <v>63</v>
      </c>
      <c r="B74" s="24"/>
      <c r="C74" s="148" t="s">
        <v>151</v>
      </c>
      <c r="D74" s="141">
        <v>2</v>
      </c>
      <c r="E74" s="116" t="s">
        <v>157</v>
      </c>
      <c r="F74" s="137"/>
      <c r="G74" s="138"/>
      <c r="H74" s="138"/>
      <c r="I74" s="138"/>
      <c r="J74" s="166"/>
      <c r="K74" s="167"/>
      <c r="L74" s="138"/>
      <c r="M74" s="138"/>
      <c r="N74" s="138"/>
      <c r="O74" s="168"/>
      <c r="P74" s="111"/>
      <c r="Q74" s="173" t="str">
        <f t="shared" si="2"/>
        <v>Märgi x-ga enesehinnang</v>
      </c>
    </row>
    <row r="75" s="109" customFormat="1" spans="1:17">
      <c r="A75" s="130"/>
      <c r="B75" s="152"/>
      <c r="C75" s="153" t="s">
        <v>158</v>
      </c>
      <c r="D75" s="142"/>
      <c r="E75" s="147"/>
      <c r="F75" s="139"/>
      <c r="G75" s="140"/>
      <c r="H75" s="140"/>
      <c r="I75" s="140"/>
      <c r="J75" s="169"/>
      <c r="K75" s="140"/>
      <c r="L75" s="140"/>
      <c r="M75" s="140"/>
      <c r="N75" s="140"/>
      <c r="O75" s="170"/>
      <c r="P75" s="162"/>
      <c r="Q75" s="172"/>
    </row>
    <row r="76" s="109" customFormat="1" ht="45" spans="1:17">
      <c r="A76" s="55">
        <f>A74+1</f>
        <v>64</v>
      </c>
      <c r="B76" s="24"/>
      <c r="C76" s="148" t="s">
        <v>159</v>
      </c>
      <c r="D76" s="141">
        <v>2</v>
      </c>
      <c r="E76" s="116" t="s">
        <v>160</v>
      </c>
      <c r="F76" s="137"/>
      <c r="G76" s="138"/>
      <c r="H76" s="138"/>
      <c r="I76" s="138"/>
      <c r="J76" s="166"/>
      <c r="K76" s="167"/>
      <c r="L76" s="138"/>
      <c r="M76" s="138"/>
      <c r="N76" s="138"/>
      <c r="O76" s="168"/>
      <c r="P76" s="111"/>
      <c r="Q76" s="173" t="str">
        <f t="shared" si="2"/>
        <v>Märgi x-ga enesehinnang</v>
      </c>
    </row>
    <row r="77" s="109" customFormat="1" spans="1:17">
      <c r="A77" s="55">
        <f>A76+1</f>
        <v>65</v>
      </c>
      <c r="B77" s="24"/>
      <c r="C77" s="148" t="s">
        <v>159</v>
      </c>
      <c r="D77" s="141">
        <v>2</v>
      </c>
      <c r="E77" s="149" t="s">
        <v>161</v>
      </c>
      <c r="F77" s="137"/>
      <c r="G77" s="138"/>
      <c r="H77" s="138"/>
      <c r="I77" s="138"/>
      <c r="J77" s="166"/>
      <c r="K77" s="167"/>
      <c r="L77" s="138"/>
      <c r="M77" s="138"/>
      <c r="N77" s="138"/>
      <c r="O77" s="168"/>
      <c r="P77" s="111"/>
      <c r="Q77" s="173" t="str">
        <f t="shared" si="2"/>
        <v>Märgi x-ga enesehinnang</v>
      </c>
    </row>
    <row r="78" s="109" customFormat="1" ht="30" spans="1:17">
      <c r="A78" s="55">
        <f t="shared" ref="A78:A95" si="13">A77+1</f>
        <v>66</v>
      </c>
      <c r="B78" s="24"/>
      <c r="C78" s="148" t="s">
        <v>159</v>
      </c>
      <c r="D78" s="141">
        <v>2</v>
      </c>
      <c r="E78" s="151" t="s">
        <v>162</v>
      </c>
      <c r="F78" s="137"/>
      <c r="G78" s="138"/>
      <c r="H78" s="138"/>
      <c r="I78" s="138"/>
      <c r="J78" s="166"/>
      <c r="K78" s="167"/>
      <c r="L78" s="138"/>
      <c r="M78" s="138"/>
      <c r="N78" s="138"/>
      <c r="O78" s="168"/>
      <c r="P78" s="111"/>
      <c r="Q78" s="173" t="str">
        <f t="shared" ref="Q78:Q82" si="14">IF(COUNTIF(F78:I78,"X")&lt;&gt;1,"Märgi x-ga enesehinnang",IF(COUNTIF(K78:N78,"X")&lt;&gt;1,"Märgi x-ga töörühma hinnang",""))</f>
        <v>Märgi x-ga enesehinnang</v>
      </c>
    </row>
    <row r="79" s="109" customFormat="1" ht="30" spans="1:17">
      <c r="A79" s="55">
        <f t="shared" si="13"/>
        <v>67</v>
      </c>
      <c r="B79" s="24"/>
      <c r="C79" s="148" t="s">
        <v>159</v>
      </c>
      <c r="D79" s="141">
        <v>2</v>
      </c>
      <c r="E79" s="151" t="s">
        <v>163</v>
      </c>
      <c r="F79" s="137"/>
      <c r="G79" s="138"/>
      <c r="H79" s="138"/>
      <c r="I79" s="138"/>
      <c r="J79" s="166"/>
      <c r="K79" s="167"/>
      <c r="L79" s="138"/>
      <c r="M79" s="138"/>
      <c r="N79" s="138"/>
      <c r="O79" s="168"/>
      <c r="P79" s="111"/>
      <c r="Q79" s="173" t="str">
        <f t="shared" si="14"/>
        <v>Märgi x-ga enesehinnang</v>
      </c>
    </row>
    <row r="80" s="109" customFormat="1" ht="75" spans="1:17">
      <c r="A80" s="55">
        <f t="shared" si="13"/>
        <v>68</v>
      </c>
      <c r="B80" s="24"/>
      <c r="C80" s="148" t="s">
        <v>159</v>
      </c>
      <c r="D80" s="141">
        <v>2</v>
      </c>
      <c r="E80" s="149" t="s">
        <v>164</v>
      </c>
      <c r="F80" s="137"/>
      <c r="G80" s="138"/>
      <c r="H80" s="138"/>
      <c r="I80" s="138"/>
      <c r="J80" s="166"/>
      <c r="K80" s="167"/>
      <c r="L80" s="138"/>
      <c r="M80" s="138"/>
      <c r="N80" s="138"/>
      <c r="O80" s="168"/>
      <c r="P80" s="111"/>
      <c r="Q80" s="173" t="str">
        <f t="shared" si="14"/>
        <v>Märgi x-ga enesehinnang</v>
      </c>
    </row>
    <row r="81" s="109" customFormat="1" ht="30" spans="1:17">
      <c r="A81" s="55">
        <f t="shared" si="13"/>
        <v>69</v>
      </c>
      <c r="B81" s="24"/>
      <c r="C81" s="148" t="s">
        <v>159</v>
      </c>
      <c r="D81" s="141">
        <v>2</v>
      </c>
      <c r="E81" s="151" t="s">
        <v>165</v>
      </c>
      <c r="F81" s="137"/>
      <c r="G81" s="138"/>
      <c r="H81" s="138"/>
      <c r="I81" s="138"/>
      <c r="J81" s="166"/>
      <c r="K81" s="167"/>
      <c r="L81" s="138"/>
      <c r="M81" s="138"/>
      <c r="N81" s="138"/>
      <c r="O81" s="168"/>
      <c r="P81" s="111"/>
      <c r="Q81" s="173" t="str">
        <f t="shared" si="14"/>
        <v>Märgi x-ga enesehinnang</v>
      </c>
    </row>
    <row r="82" s="109" customFormat="1" ht="30" spans="1:17">
      <c r="A82" s="55">
        <f t="shared" si="13"/>
        <v>70</v>
      </c>
      <c r="B82" s="24"/>
      <c r="C82" s="148" t="s">
        <v>159</v>
      </c>
      <c r="D82" s="141">
        <v>2</v>
      </c>
      <c r="E82" s="151" t="s">
        <v>166</v>
      </c>
      <c r="F82" s="137"/>
      <c r="G82" s="138"/>
      <c r="H82" s="138"/>
      <c r="I82" s="138"/>
      <c r="J82" s="166"/>
      <c r="K82" s="167"/>
      <c r="L82" s="138"/>
      <c r="M82" s="138"/>
      <c r="N82" s="138"/>
      <c r="O82" s="168"/>
      <c r="P82" s="111"/>
      <c r="Q82" s="173" t="str">
        <f t="shared" si="14"/>
        <v>Märgi x-ga enesehinnang</v>
      </c>
    </row>
    <row r="83" s="109" customFormat="1" ht="30" spans="1:17">
      <c r="A83" s="55">
        <f t="shared" si="13"/>
        <v>71</v>
      </c>
      <c r="B83" s="24"/>
      <c r="C83" s="148" t="s">
        <v>167</v>
      </c>
      <c r="D83" s="141">
        <v>2</v>
      </c>
      <c r="E83" s="145" t="s">
        <v>168</v>
      </c>
      <c r="F83" s="137"/>
      <c r="G83" s="138"/>
      <c r="H83" s="138"/>
      <c r="I83" s="138"/>
      <c r="J83" s="166"/>
      <c r="K83" s="167"/>
      <c r="L83" s="138"/>
      <c r="M83" s="138"/>
      <c r="N83" s="138"/>
      <c r="O83" s="168"/>
      <c r="P83" s="111"/>
      <c r="Q83" s="173" t="str">
        <f t="shared" ref="Q83:Q87" si="15">IF(COUNTIF(F83:I83,"X")&lt;&gt;1,"Märgi x-ga enesehinnang",IF(COUNTIF(K83:N83,"X")&lt;&gt;1,"Märgi x-ga töörühma hinnang",""))</f>
        <v>Märgi x-ga enesehinnang</v>
      </c>
    </row>
    <row r="84" s="109" customFormat="1" spans="1:17">
      <c r="A84" s="55">
        <f t="shared" si="13"/>
        <v>72</v>
      </c>
      <c r="B84" s="24"/>
      <c r="C84" s="148" t="s">
        <v>167</v>
      </c>
      <c r="D84" s="141">
        <v>2</v>
      </c>
      <c r="E84" s="149" t="s">
        <v>169</v>
      </c>
      <c r="F84" s="137"/>
      <c r="G84" s="138"/>
      <c r="H84" s="138"/>
      <c r="I84" s="138"/>
      <c r="J84" s="166"/>
      <c r="K84" s="167"/>
      <c r="L84" s="138"/>
      <c r="M84" s="138"/>
      <c r="N84" s="138"/>
      <c r="O84" s="168"/>
      <c r="P84" s="111"/>
      <c r="Q84" s="173" t="str">
        <f t="shared" si="15"/>
        <v>Märgi x-ga enesehinnang</v>
      </c>
    </row>
    <row r="85" s="109" customFormat="1" ht="30" spans="1:17">
      <c r="A85" s="55">
        <f t="shared" si="13"/>
        <v>73</v>
      </c>
      <c r="B85" s="24"/>
      <c r="C85" s="148" t="s">
        <v>167</v>
      </c>
      <c r="D85" s="141">
        <v>2</v>
      </c>
      <c r="E85" s="151" t="s">
        <v>170</v>
      </c>
      <c r="F85" s="137"/>
      <c r="G85" s="138"/>
      <c r="H85" s="138"/>
      <c r="I85" s="138"/>
      <c r="J85" s="166"/>
      <c r="K85" s="167"/>
      <c r="L85" s="138"/>
      <c r="M85" s="138"/>
      <c r="N85" s="138"/>
      <c r="O85" s="168"/>
      <c r="P85" s="111"/>
      <c r="Q85" s="173" t="str">
        <f t="shared" si="15"/>
        <v>Märgi x-ga enesehinnang</v>
      </c>
    </row>
    <row r="86" s="109" customFormat="1" ht="60" spans="1:17">
      <c r="A86" s="55">
        <f t="shared" si="13"/>
        <v>74</v>
      </c>
      <c r="B86" s="24"/>
      <c r="C86" s="148" t="s">
        <v>167</v>
      </c>
      <c r="D86" s="141">
        <v>2</v>
      </c>
      <c r="E86" s="151" t="s">
        <v>171</v>
      </c>
      <c r="F86" s="137"/>
      <c r="G86" s="138"/>
      <c r="H86" s="138"/>
      <c r="I86" s="138"/>
      <c r="J86" s="166"/>
      <c r="K86" s="167"/>
      <c r="L86" s="138"/>
      <c r="M86" s="138"/>
      <c r="N86" s="138"/>
      <c r="O86" s="168"/>
      <c r="P86" s="111"/>
      <c r="Q86" s="173" t="str">
        <f t="shared" si="15"/>
        <v>Märgi x-ga enesehinnang</v>
      </c>
    </row>
    <row r="87" s="109" customFormat="1" ht="45" spans="1:17">
      <c r="A87" s="55">
        <f t="shared" si="13"/>
        <v>75</v>
      </c>
      <c r="B87" s="24"/>
      <c r="C87" s="148" t="s">
        <v>167</v>
      </c>
      <c r="D87" s="141">
        <v>2</v>
      </c>
      <c r="E87" s="149" t="s">
        <v>172</v>
      </c>
      <c r="F87" s="137"/>
      <c r="G87" s="138"/>
      <c r="H87" s="138"/>
      <c r="I87" s="138"/>
      <c r="J87" s="166"/>
      <c r="K87" s="167"/>
      <c r="L87" s="138"/>
      <c r="M87" s="138"/>
      <c r="N87" s="138"/>
      <c r="O87" s="168"/>
      <c r="P87" s="111"/>
      <c r="Q87" s="173" t="str">
        <f t="shared" si="15"/>
        <v>Märgi x-ga enesehinnang</v>
      </c>
    </row>
    <row r="88" s="109" customFormat="1" ht="30" spans="1:17">
      <c r="A88" s="55">
        <f t="shared" si="13"/>
        <v>76</v>
      </c>
      <c r="B88" s="24"/>
      <c r="C88" s="148" t="s">
        <v>173</v>
      </c>
      <c r="D88" s="141">
        <v>3</v>
      </c>
      <c r="E88" s="116" t="s">
        <v>174</v>
      </c>
      <c r="F88" s="137"/>
      <c r="G88" s="138"/>
      <c r="H88" s="138"/>
      <c r="I88" s="138"/>
      <c r="J88" s="166"/>
      <c r="K88" s="167"/>
      <c r="L88" s="138"/>
      <c r="M88" s="138"/>
      <c r="N88" s="138"/>
      <c r="O88" s="168"/>
      <c r="P88" s="111"/>
      <c r="Q88" s="173" t="str">
        <f t="shared" ref="Q88:Q92" si="16">IF(COUNTIF(F88:I88,"X")&lt;&gt;1,"Märgi x-ga enesehinnang",IF(COUNTIF(K88:N88,"X")&lt;&gt;1,"Märgi x-ga töörühma hinnang",""))</f>
        <v>Märgi x-ga enesehinnang</v>
      </c>
    </row>
    <row r="89" s="109" customFormat="1" ht="90" spans="1:17">
      <c r="A89" s="55">
        <f t="shared" si="13"/>
        <v>77</v>
      </c>
      <c r="B89" s="24"/>
      <c r="C89" s="148" t="s">
        <v>173</v>
      </c>
      <c r="D89" s="141">
        <v>3</v>
      </c>
      <c r="E89" s="149" t="s">
        <v>175</v>
      </c>
      <c r="F89" s="137"/>
      <c r="G89" s="138"/>
      <c r="H89" s="138"/>
      <c r="I89" s="138"/>
      <c r="J89" s="166"/>
      <c r="K89" s="167"/>
      <c r="L89" s="138"/>
      <c r="M89" s="138"/>
      <c r="N89" s="138"/>
      <c r="O89" s="168"/>
      <c r="P89" s="111"/>
      <c r="Q89" s="173" t="str">
        <f t="shared" si="16"/>
        <v>Märgi x-ga enesehinnang</v>
      </c>
    </row>
    <row r="90" s="109" customFormat="1" ht="30" spans="1:17">
      <c r="A90" s="55">
        <f t="shared" si="13"/>
        <v>78</v>
      </c>
      <c r="B90" s="24"/>
      <c r="C90" s="148" t="s">
        <v>173</v>
      </c>
      <c r="D90" s="141">
        <v>3</v>
      </c>
      <c r="E90" s="149" t="s">
        <v>176</v>
      </c>
      <c r="F90" s="137"/>
      <c r="G90" s="138"/>
      <c r="H90" s="138"/>
      <c r="I90" s="138"/>
      <c r="J90" s="166"/>
      <c r="K90" s="167"/>
      <c r="L90" s="138"/>
      <c r="M90" s="138"/>
      <c r="N90" s="138"/>
      <c r="O90" s="168"/>
      <c r="P90" s="111"/>
      <c r="Q90" s="173" t="str">
        <f t="shared" si="16"/>
        <v>Märgi x-ga enesehinnang</v>
      </c>
    </row>
    <row r="91" s="109" customFormat="1" ht="45" spans="1:17">
      <c r="A91" s="55">
        <f t="shared" si="13"/>
        <v>79</v>
      </c>
      <c r="B91" s="24"/>
      <c r="C91" s="148" t="s">
        <v>173</v>
      </c>
      <c r="D91" s="141">
        <v>3</v>
      </c>
      <c r="E91" s="151" t="s">
        <v>177</v>
      </c>
      <c r="F91" s="137"/>
      <c r="G91" s="138"/>
      <c r="H91" s="138"/>
      <c r="I91" s="138"/>
      <c r="J91" s="166"/>
      <c r="K91" s="167"/>
      <c r="L91" s="138"/>
      <c r="M91" s="138"/>
      <c r="N91" s="138"/>
      <c r="O91" s="168"/>
      <c r="P91" s="111"/>
      <c r="Q91" s="173" t="str">
        <f t="shared" si="16"/>
        <v>Märgi x-ga enesehinnang</v>
      </c>
    </row>
    <row r="92" s="109" customFormat="1" ht="45" spans="1:17">
      <c r="A92" s="55">
        <f t="shared" si="13"/>
        <v>80</v>
      </c>
      <c r="B92" s="24"/>
      <c r="C92" s="148" t="s">
        <v>173</v>
      </c>
      <c r="D92" s="141">
        <v>3</v>
      </c>
      <c r="E92" s="151" t="s">
        <v>178</v>
      </c>
      <c r="F92" s="137"/>
      <c r="G92" s="138"/>
      <c r="H92" s="138"/>
      <c r="I92" s="138"/>
      <c r="J92" s="166"/>
      <c r="K92" s="167"/>
      <c r="L92" s="138"/>
      <c r="M92" s="138"/>
      <c r="N92" s="138"/>
      <c r="O92" s="168"/>
      <c r="P92" s="111"/>
      <c r="Q92" s="173" t="str">
        <f t="shared" si="16"/>
        <v>Märgi x-ga enesehinnang</v>
      </c>
    </row>
    <row r="93" s="109" customFormat="1" ht="45" spans="1:17">
      <c r="A93" s="55">
        <f t="shared" si="13"/>
        <v>81</v>
      </c>
      <c r="B93" s="24"/>
      <c r="C93" s="148" t="s">
        <v>179</v>
      </c>
      <c r="D93" s="141">
        <v>2</v>
      </c>
      <c r="E93" s="116" t="s">
        <v>180</v>
      </c>
      <c r="F93" s="137"/>
      <c r="G93" s="138"/>
      <c r="H93" s="138"/>
      <c r="I93" s="138"/>
      <c r="J93" s="166"/>
      <c r="K93" s="167"/>
      <c r="L93" s="138"/>
      <c r="M93" s="138"/>
      <c r="N93" s="138"/>
      <c r="O93" s="168"/>
      <c r="P93" s="111"/>
      <c r="Q93" s="173" t="str">
        <f t="shared" si="2"/>
        <v>Märgi x-ga enesehinnang</v>
      </c>
    </row>
    <row r="94" s="109" customFormat="1" ht="75" spans="1:17">
      <c r="A94" s="55">
        <f t="shared" si="13"/>
        <v>82</v>
      </c>
      <c r="B94" s="24"/>
      <c r="C94" s="174" t="s">
        <v>86</v>
      </c>
      <c r="D94" s="141">
        <v>1</v>
      </c>
      <c r="E94" s="116" t="s">
        <v>87</v>
      </c>
      <c r="F94" s="137"/>
      <c r="G94" s="138"/>
      <c r="H94" s="138"/>
      <c r="I94" s="138"/>
      <c r="J94" s="166"/>
      <c r="K94" s="167"/>
      <c r="L94" s="138"/>
      <c r="M94" s="138"/>
      <c r="N94" s="138"/>
      <c r="O94" s="168"/>
      <c r="P94" s="111"/>
      <c r="Q94" s="173" t="str">
        <f t="shared" si="2"/>
        <v>Märgi x-ga enesehinnang</v>
      </c>
    </row>
    <row r="95" s="109" customFormat="1" ht="105" spans="1:17">
      <c r="A95" s="55">
        <f t="shared" si="13"/>
        <v>83</v>
      </c>
      <c r="B95" s="24"/>
      <c r="C95" s="116" t="s">
        <v>181</v>
      </c>
      <c r="D95" s="141">
        <v>1</v>
      </c>
      <c r="E95" s="116" t="s">
        <v>182</v>
      </c>
      <c r="F95" s="137"/>
      <c r="G95" s="138"/>
      <c r="H95" s="138"/>
      <c r="I95" s="138"/>
      <c r="J95" s="166"/>
      <c r="K95" s="167"/>
      <c r="L95" s="138"/>
      <c r="M95" s="138"/>
      <c r="N95" s="138"/>
      <c r="O95" s="168"/>
      <c r="P95" s="111"/>
      <c r="Q95" s="173" t="str">
        <f t="shared" si="2"/>
        <v>Märgi x-ga enesehinnang</v>
      </c>
    </row>
    <row r="96" s="109" customFormat="1" spans="1:17">
      <c r="A96" s="130"/>
      <c r="B96" s="175"/>
      <c r="C96" s="153" t="s">
        <v>183</v>
      </c>
      <c r="D96" s="142"/>
      <c r="E96" s="147"/>
      <c r="F96" s="139"/>
      <c r="G96" s="140"/>
      <c r="H96" s="140"/>
      <c r="I96" s="140"/>
      <c r="J96" s="169"/>
      <c r="K96" s="140"/>
      <c r="L96" s="140"/>
      <c r="M96" s="140"/>
      <c r="N96" s="140"/>
      <c r="O96" s="170"/>
      <c r="P96" s="162"/>
      <c r="Q96" s="172"/>
    </row>
    <row r="97" s="109" customFormat="1" ht="45" spans="1:17">
      <c r="A97" s="55">
        <f>A95+1</f>
        <v>84</v>
      </c>
      <c r="B97" s="176"/>
      <c r="C97" s="148" t="s">
        <v>184</v>
      </c>
      <c r="D97" s="141">
        <v>2</v>
      </c>
      <c r="E97" s="116" t="s">
        <v>185</v>
      </c>
      <c r="F97" s="137"/>
      <c r="G97" s="138"/>
      <c r="H97" s="138"/>
      <c r="I97" s="138"/>
      <c r="J97" s="166"/>
      <c r="K97" s="167"/>
      <c r="L97" s="138"/>
      <c r="M97" s="138"/>
      <c r="N97" s="138"/>
      <c r="O97" s="168"/>
      <c r="P97" s="111"/>
      <c r="Q97" s="173" t="str">
        <f t="shared" si="2"/>
        <v>Märgi x-ga enesehinnang</v>
      </c>
    </row>
    <row r="98" s="109" customFormat="1" ht="30" spans="1:17">
      <c r="A98" s="55">
        <f t="shared" si="1"/>
        <v>85</v>
      </c>
      <c r="B98" s="176"/>
      <c r="C98" s="148" t="s">
        <v>184</v>
      </c>
      <c r="D98" s="141">
        <v>2</v>
      </c>
      <c r="E98" s="149" t="s">
        <v>186</v>
      </c>
      <c r="F98" s="137"/>
      <c r="G98" s="138"/>
      <c r="H98" s="138"/>
      <c r="I98" s="138"/>
      <c r="J98" s="166"/>
      <c r="K98" s="167"/>
      <c r="L98" s="138"/>
      <c r="M98" s="138"/>
      <c r="N98" s="138"/>
      <c r="O98" s="168"/>
      <c r="P98" s="111"/>
      <c r="Q98" s="173" t="str">
        <f t="shared" si="2"/>
        <v>Märgi x-ga enesehinnang</v>
      </c>
    </row>
    <row r="99" s="109" customFormat="1" ht="64.5" customHeight="1" spans="1:17">
      <c r="A99" s="55">
        <f t="shared" si="1"/>
        <v>86</v>
      </c>
      <c r="B99" s="177"/>
      <c r="C99" s="148" t="s">
        <v>184</v>
      </c>
      <c r="D99" s="141">
        <v>2</v>
      </c>
      <c r="E99" s="151" t="s">
        <v>187</v>
      </c>
      <c r="F99" s="137"/>
      <c r="G99" s="138"/>
      <c r="H99" s="138"/>
      <c r="I99" s="138"/>
      <c r="J99" s="166"/>
      <c r="K99" s="167"/>
      <c r="L99" s="138"/>
      <c r="M99" s="138"/>
      <c r="N99" s="138"/>
      <c r="O99" s="168"/>
      <c r="P99" s="111"/>
      <c r="Q99" s="173" t="str">
        <f t="shared" si="2"/>
        <v>Märgi x-ga enesehinnang</v>
      </c>
    </row>
    <row r="100" s="109" customFormat="1" ht="45" spans="1:17">
      <c r="A100" s="55">
        <f t="shared" si="1"/>
        <v>87</v>
      </c>
      <c r="B100" s="177"/>
      <c r="C100" s="148" t="s">
        <v>184</v>
      </c>
      <c r="D100" s="141">
        <v>2</v>
      </c>
      <c r="E100" s="151" t="s">
        <v>188</v>
      </c>
      <c r="F100" s="137"/>
      <c r="G100" s="138"/>
      <c r="H100" s="138"/>
      <c r="I100" s="138"/>
      <c r="J100" s="166"/>
      <c r="K100" s="167"/>
      <c r="L100" s="138"/>
      <c r="M100" s="138"/>
      <c r="N100" s="138"/>
      <c r="O100" s="168"/>
      <c r="P100" s="111"/>
      <c r="Q100" s="173" t="str">
        <f t="shared" si="2"/>
        <v>Märgi x-ga enesehinnang</v>
      </c>
    </row>
    <row r="101" s="109" customFormat="1" ht="45" spans="1:17">
      <c r="A101" s="55">
        <f t="shared" si="1"/>
        <v>88</v>
      </c>
      <c r="B101" s="177"/>
      <c r="C101" s="148" t="s">
        <v>184</v>
      </c>
      <c r="D101" s="141">
        <v>2</v>
      </c>
      <c r="E101" s="149" t="s">
        <v>189</v>
      </c>
      <c r="F101" s="137"/>
      <c r="G101" s="138"/>
      <c r="H101" s="138"/>
      <c r="I101" s="138"/>
      <c r="J101" s="166"/>
      <c r="K101" s="167"/>
      <c r="L101" s="138"/>
      <c r="M101" s="138"/>
      <c r="N101" s="138"/>
      <c r="O101" s="168"/>
      <c r="P101" s="111"/>
      <c r="Q101" s="173" t="str">
        <f t="shared" si="2"/>
        <v>Märgi x-ga enesehinnang</v>
      </c>
    </row>
    <row r="102" s="109" customFormat="1" ht="30" spans="1:17">
      <c r="A102" s="55">
        <f t="shared" si="1"/>
        <v>89</v>
      </c>
      <c r="B102" s="177"/>
      <c r="C102" s="148" t="s">
        <v>167</v>
      </c>
      <c r="D102" s="141">
        <v>2</v>
      </c>
      <c r="E102" s="116" t="s">
        <v>168</v>
      </c>
      <c r="F102" s="137"/>
      <c r="G102" s="138"/>
      <c r="H102" s="138"/>
      <c r="I102" s="138"/>
      <c r="J102" s="166"/>
      <c r="K102" s="167"/>
      <c r="L102" s="138"/>
      <c r="M102" s="138"/>
      <c r="N102" s="138"/>
      <c r="O102" s="168"/>
      <c r="P102" s="111"/>
      <c r="Q102" s="173" t="str">
        <f t="shared" si="2"/>
        <v>Märgi x-ga enesehinnang</v>
      </c>
    </row>
    <row r="103" s="109" customFormat="1" ht="30" spans="1:17">
      <c r="A103" s="55">
        <f t="shared" si="1"/>
        <v>90</v>
      </c>
      <c r="B103" s="176"/>
      <c r="C103" s="148" t="s">
        <v>167</v>
      </c>
      <c r="D103" s="141">
        <v>2</v>
      </c>
      <c r="E103" s="149" t="s">
        <v>190</v>
      </c>
      <c r="F103" s="137"/>
      <c r="G103" s="138"/>
      <c r="H103" s="138"/>
      <c r="I103" s="138"/>
      <c r="J103" s="166"/>
      <c r="K103" s="167"/>
      <c r="L103" s="138"/>
      <c r="M103" s="138"/>
      <c r="N103" s="138"/>
      <c r="O103" s="168"/>
      <c r="P103" s="111"/>
      <c r="Q103" s="173" t="str">
        <f t="shared" si="2"/>
        <v>Märgi x-ga enesehinnang</v>
      </c>
    </row>
    <row r="104" s="109" customFormat="1" ht="75" spans="1:17">
      <c r="A104" s="55">
        <f t="shared" si="1"/>
        <v>91</v>
      </c>
      <c r="B104" s="176"/>
      <c r="C104" s="148" t="s">
        <v>167</v>
      </c>
      <c r="D104" s="141">
        <v>2</v>
      </c>
      <c r="E104" s="151" t="s">
        <v>191</v>
      </c>
      <c r="F104" s="137"/>
      <c r="G104" s="138"/>
      <c r="H104" s="138"/>
      <c r="I104" s="138"/>
      <c r="J104" s="166"/>
      <c r="K104" s="167"/>
      <c r="L104" s="138"/>
      <c r="M104" s="138"/>
      <c r="N104" s="138"/>
      <c r="O104" s="168"/>
      <c r="P104" s="111"/>
      <c r="Q104" s="173" t="str">
        <f t="shared" si="2"/>
        <v>Märgi x-ga enesehinnang</v>
      </c>
    </row>
    <row r="105" s="109" customFormat="1" ht="30" spans="1:17">
      <c r="A105" s="55">
        <f t="shared" si="1"/>
        <v>92</v>
      </c>
      <c r="B105" s="177"/>
      <c r="C105" s="148" t="s">
        <v>167</v>
      </c>
      <c r="D105" s="141">
        <v>2</v>
      </c>
      <c r="E105" s="151" t="s">
        <v>192</v>
      </c>
      <c r="F105" s="137"/>
      <c r="G105" s="138"/>
      <c r="H105" s="138"/>
      <c r="I105" s="138"/>
      <c r="J105" s="166"/>
      <c r="K105" s="167"/>
      <c r="L105" s="138"/>
      <c r="M105" s="138"/>
      <c r="N105" s="138"/>
      <c r="O105" s="168"/>
      <c r="P105" s="111"/>
      <c r="Q105" s="173" t="str">
        <f t="shared" si="2"/>
        <v>Märgi x-ga enesehinnang</v>
      </c>
    </row>
    <row r="106" s="109" customFormat="1" spans="1:17">
      <c r="A106" s="130"/>
      <c r="B106" s="175"/>
      <c r="C106" s="146" t="s">
        <v>193</v>
      </c>
      <c r="D106" s="142"/>
      <c r="E106" s="147"/>
      <c r="F106" s="139"/>
      <c r="G106" s="140"/>
      <c r="H106" s="140"/>
      <c r="I106" s="140"/>
      <c r="J106" s="169"/>
      <c r="K106" s="140"/>
      <c r="L106" s="140"/>
      <c r="M106" s="140"/>
      <c r="N106" s="140"/>
      <c r="O106" s="170"/>
      <c r="P106" s="162"/>
      <c r="Q106" s="172"/>
    </row>
    <row r="107" s="109" customFormat="1" ht="30" spans="1:17">
      <c r="A107" s="55">
        <f>A105+1</f>
        <v>93</v>
      </c>
      <c r="B107" s="177"/>
      <c r="C107" s="148" t="s">
        <v>194</v>
      </c>
      <c r="D107" s="141">
        <v>2</v>
      </c>
      <c r="E107" s="116" t="s">
        <v>195</v>
      </c>
      <c r="F107" s="137"/>
      <c r="G107" s="138"/>
      <c r="H107" s="138"/>
      <c r="I107" s="138"/>
      <c r="J107" s="166"/>
      <c r="K107" s="167"/>
      <c r="L107" s="138"/>
      <c r="M107" s="138"/>
      <c r="N107" s="138"/>
      <c r="O107" s="168"/>
      <c r="P107" s="111"/>
      <c r="Q107" s="173" t="str">
        <f t="shared" ref="Q107:Q181" si="17">IF(COUNTIF(F107:I107,"X")&lt;&gt;1,"Märgi x-ga enesehinnang",IF(COUNTIF(K107:N107,"X")&lt;&gt;1,"Märgi x-ga töörühma hinnang",""))</f>
        <v>Märgi x-ga enesehinnang</v>
      </c>
    </row>
    <row r="108" s="109" customFormat="1" ht="75" spans="1:17">
      <c r="A108" s="55">
        <f t="shared" si="1"/>
        <v>94</v>
      </c>
      <c r="B108" s="177"/>
      <c r="C108" s="148" t="s">
        <v>194</v>
      </c>
      <c r="D108" s="141">
        <v>2</v>
      </c>
      <c r="E108" s="149" t="s">
        <v>196</v>
      </c>
      <c r="F108" s="137"/>
      <c r="G108" s="138"/>
      <c r="H108" s="138"/>
      <c r="I108" s="138"/>
      <c r="J108" s="166"/>
      <c r="K108" s="167"/>
      <c r="L108" s="138"/>
      <c r="M108" s="138"/>
      <c r="N108" s="138"/>
      <c r="O108" s="168"/>
      <c r="P108" s="111"/>
      <c r="Q108" s="173" t="str">
        <f t="shared" si="17"/>
        <v>Märgi x-ga enesehinnang</v>
      </c>
    </row>
    <row r="109" s="109" customFormat="1" ht="90" spans="1:17">
      <c r="A109" s="55">
        <f t="shared" si="1"/>
        <v>95</v>
      </c>
      <c r="B109" s="178"/>
      <c r="C109" s="148" t="s">
        <v>194</v>
      </c>
      <c r="D109" s="141">
        <v>2</v>
      </c>
      <c r="E109" s="149" t="s">
        <v>197</v>
      </c>
      <c r="F109" s="137"/>
      <c r="G109" s="138"/>
      <c r="H109" s="138"/>
      <c r="I109" s="138"/>
      <c r="J109" s="166"/>
      <c r="K109" s="167"/>
      <c r="L109" s="138"/>
      <c r="M109" s="138"/>
      <c r="N109" s="138"/>
      <c r="O109" s="168"/>
      <c r="P109" s="111"/>
      <c r="Q109" s="173" t="str">
        <f t="shared" si="17"/>
        <v>Märgi x-ga enesehinnang</v>
      </c>
    </row>
    <row r="110" s="109" customFormat="1" ht="30" spans="1:17">
      <c r="A110" s="55">
        <f t="shared" si="1"/>
        <v>96</v>
      </c>
      <c r="B110" s="178"/>
      <c r="C110" s="148" t="s">
        <v>194</v>
      </c>
      <c r="D110" s="141">
        <v>2</v>
      </c>
      <c r="E110" s="149" t="s">
        <v>198</v>
      </c>
      <c r="F110" s="137"/>
      <c r="G110" s="138"/>
      <c r="H110" s="138"/>
      <c r="I110" s="138"/>
      <c r="J110" s="166"/>
      <c r="K110" s="167"/>
      <c r="L110" s="138"/>
      <c r="M110" s="138"/>
      <c r="N110" s="138"/>
      <c r="O110" s="168"/>
      <c r="P110" s="111"/>
      <c r="Q110" s="173" t="str">
        <f t="shared" si="17"/>
        <v>Märgi x-ga enesehinnang</v>
      </c>
    </row>
    <row r="111" s="109" customFormat="1" ht="30" spans="1:17">
      <c r="A111" s="55">
        <f t="shared" si="1"/>
        <v>97</v>
      </c>
      <c r="B111" s="178"/>
      <c r="C111" s="148" t="s">
        <v>194</v>
      </c>
      <c r="D111" s="141">
        <v>2</v>
      </c>
      <c r="E111" s="149" t="s">
        <v>199</v>
      </c>
      <c r="F111" s="137"/>
      <c r="G111" s="138"/>
      <c r="H111" s="138"/>
      <c r="I111" s="138"/>
      <c r="J111" s="166"/>
      <c r="K111" s="167"/>
      <c r="L111" s="138"/>
      <c r="M111" s="138"/>
      <c r="N111" s="138"/>
      <c r="O111" s="168"/>
      <c r="P111" s="111"/>
      <c r="Q111" s="173" t="str">
        <f t="shared" si="17"/>
        <v>Märgi x-ga enesehinnang</v>
      </c>
    </row>
    <row r="112" s="109" customFormat="1" ht="75" spans="1:17">
      <c r="A112" s="55">
        <f t="shared" si="1"/>
        <v>98</v>
      </c>
      <c r="B112" s="178"/>
      <c r="C112" s="148" t="s">
        <v>194</v>
      </c>
      <c r="D112" s="141">
        <v>2</v>
      </c>
      <c r="E112" s="149" t="s">
        <v>200</v>
      </c>
      <c r="F112" s="137"/>
      <c r="G112" s="138"/>
      <c r="H112" s="138"/>
      <c r="I112" s="138"/>
      <c r="J112" s="166"/>
      <c r="K112" s="167"/>
      <c r="L112" s="138"/>
      <c r="M112" s="138"/>
      <c r="N112" s="138"/>
      <c r="O112" s="168"/>
      <c r="P112" s="111"/>
      <c r="Q112" s="173" t="str">
        <f t="shared" si="17"/>
        <v>Märgi x-ga enesehinnang</v>
      </c>
    </row>
    <row r="113" s="109" customFormat="1" ht="60" spans="1:17">
      <c r="A113" s="55">
        <f t="shared" si="1"/>
        <v>99</v>
      </c>
      <c r="B113" s="178"/>
      <c r="C113" s="148" t="s">
        <v>194</v>
      </c>
      <c r="D113" s="141">
        <v>2</v>
      </c>
      <c r="E113" s="149" t="s">
        <v>201</v>
      </c>
      <c r="F113" s="137"/>
      <c r="G113" s="138"/>
      <c r="H113" s="138"/>
      <c r="I113" s="138"/>
      <c r="J113" s="166"/>
      <c r="K113" s="167"/>
      <c r="L113" s="138"/>
      <c r="M113" s="138"/>
      <c r="N113" s="138"/>
      <c r="O113" s="168"/>
      <c r="P113" s="111"/>
      <c r="Q113" s="173" t="str">
        <f t="shared" si="17"/>
        <v>Märgi x-ga enesehinnang</v>
      </c>
    </row>
    <row r="114" s="109" customFormat="1" ht="45" customHeight="1" spans="1:17">
      <c r="A114" s="55">
        <f t="shared" si="1"/>
        <v>100</v>
      </c>
      <c r="B114" s="177"/>
      <c r="C114" s="148" t="s">
        <v>167</v>
      </c>
      <c r="D114" s="141">
        <v>2</v>
      </c>
      <c r="E114" s="116" t="s">
        <v>168</v>
      </c>
      <c r="F114" s="137"/>
      <c r="G114" s="138"/>
      <c r="H114" s="138"/>
      <c r="I114" s="138"/>
      <c r="J114" s="166"/>
      <c r="K114" s="167"/>
      <c r="L114" s="138"/>
      <c r="M114" s="138"/>
      <c r="N114" s="138"/>
      <c r="O114" s="168"/>
      <c r="P114" s="111"/>
      <c r="Q114" s="173" t="str">
        <f t="shared" si="17"/>
        <v>Märgi x-ga enesehinnang</v>
      </c>
    </row>
    <row r="115" s="109" customFormat="1" ht="45" spans="1:17">
      <c r="A115" s="55">
        <f t="shared" si="1"/>
        <v>101</v>
      </c>
      <c r="B115" s="177"/>
      <c r="C115" s="148" t="s">
        <v>167</v>
      </c>
      <c r="D115" s="141">
        <v>2</v>
      </c>
      <c r="E115" s="149" t="s">
        <v>202</v>
      </c>
      <c r="F115" s="137"/>
      <c r="G115" s="138"/>
      <c r="H115" s="138"/>
      <c r="I115" s="138"/>
      <c r="J115" s="166"/>
      <c r="K115" s="167"/>
      <c r="L115" s="138"/>
      <c r="M115" s="138"/>
      <c r="N115" s="138"/>
      <c r="O115" s="168"/>
      <c r="P115" s="111"/>
      <c r="Q115" s="173" t="str">
        <f t="shared" si="17"/>
        <v>Märgi x-ga enesehinnang</v>
      </c>
    </row>
    <row r="116" s="109" customFormat="1" ht="30" spans="1:17">
      <c r="A116" s="55">
        <f t="shared" si="1"/>
        <v>102</v>
      </c>
      <c r="B116" s="177"/>
      <c r="C116" s="148" t="s">
        <v>167</v>
      </c>
      <c r="D116" s="141">
        <v>2</v>
      </c>
      <c r="E116" s="151" t="s">
        <v>203</v>
      </c>
      <c r="F116" s="137"/>
      <c r="G116" s="138"/>
      <c r="H116" s="138"/>
      <c r="I116" s="138"/>
      <c r="J116" s="166"/>
      <c r="K116" s="167"/>
      <c r="L116" s="138"/>
      <c r="M116" s="138"/>
      <c r="N116" s="138"/>
      <c r="O116" s="168"/>
      <c r="P116" s="111"/>
      <c r="Q116" s="173" t="str">
        <f t="shared" si="17"/>
        <v>Märgi x-ga enesehinnang</v>
      </c>
    </row>
    <row r="117" s="109" customFormat="1" ht="30" spans="1:17">
      <c r="A117" s="55">
        <f t="shared" si="1"/>
        <v>103</v>
      </c>
      <c r="B117" s="179"/>
      <c r="C117" s="148" t="s">
        <v>167</v>
      </c>
      <c r="D117" s="141">
        <v>2</v>
      </c>
      <c r="E117" s="151" t="s">
        <v>204</v>
      </c>
      <c r="F117" s="137"/>
      <c r="G117" s="138"/>
      <c r="H117" s="138"/>
      <c r="I117" s="138"/>
      <c r="J117" s="166"/>
      <c r="K117" s="167"/>
      <c r="L117" s="138"/>
      <c r="M117" s="138"/>
      <c r="N117" s="138"/>
      <c r="O117" s="168"/>
      <c r="P117" s="111"/>
      <c r="Q117" s="173" t="str">
        <f t="shared" si="17"/>
        <v>Märgi x-ga enesehinnang</v>
      </c>
    </row>
    <row r="118" s="109" customFormat="1" ht="45" spans="1:17">
      <c r="A118" s="55">
        <f t="shared" si="1"/>
        <v>104</v>
      </c>
      <c r="B118" s="179"/>
      <c r="C118" s="148" t="s">
        <v>167</v>
      </c>
      <c r="D118" s="141">
        <v>2</v>
      </c>
      <c r="E118" s="151" t="s">
        <v>205</v>
      </c>
      <c r="F118" s="137"/>
      <c r="G118" s="138"/>
      <c r="H118" s="138"/>
      <c r="I118" s="138"/>
      <c r="J118" s="166"/>
      <c r="K118" s="167"/>
      <c r="L118" s="138"/>
      <c r="M118" s="138"/>
      <c r="N118" s="138"/>
      <c r="O118" s="168"/>
      <c r="P118" s="111"/>
      <c r="Q118" s="173" t="str">
        <f t="shared" si="17"/>
        <v>Märgi x-ga enesehinnang</v>
      </c>
    </row>
    <row r="119" s="109" customFormat="1" ht="30" spans="1:17">
      <c r="A119" s="55">
        <f t="shared" si="1"/>
        <v>105</v>
      </c>
      <c r="B119" s="177"/>
      <c r="C119" s="148" t="s">
        <v>173</v>
      </c>
      <c r="D119" s="141">
        <v>3</v>
      </c>
      <c r="E119" s="116" t="s">
        <v>206</v>
      </c>
      <c r="F119" s="137"/>
      <c r="G119" s="138"/>
      <c r="H119" s="138"/>
      <c r="I119" s="138"/>
      <c r="J119" s="166"/>
      <c r="K119" s="167"/>
      <c r="L119" s="138"/>
      <c r="M119" s="138"/>
      <c r="N119" s="138"/>
      <c r="O119" s="168"/>
      <c r="P119" s="111"/>
      <c r="Q119" s="173" t="str">
        <f t="shared" si="17"/>
        <v>Märgi x-ga enesehinnang</v>
      </c>
    </row>
    <row r="120" s="109" customFormat="1" spans="1:17">
      <c r="A120" s="55">
        <f t="shared" si="1"/>
        <v>106</v>
      </c>
      <c r="B120" s="177"/>
      <c r="C120" s="148" t="s">
        <v>173</v>
      </c>
      <c r="D120" s="141">
        <v>3</v>
      </c>
      <c r="E120" s="149" t="s">
        <v>207</v>
      </c>
      <c r="F120" s="137"/>
      <c r="G120" s="138"/>
      <c r="H120" s="138"/>
      <c r="I120" s="138"/>
      <c r="J120" s="166"/>
      <c r="K120" s="167"/>
      <c r="L120" s="138"/>
      <c r="M120" s="138"/>
      <c r="N120" s="138"/>
      <c r="O120" s="168"/>
      <c r="P120" s="111"/>
      <c r="Q120" s="173" t="str">
        <f t="shared" si="17"/>
        <v>Märgi x-ga enesehinnang</v>
      </c>
    </row>
    <row r="121" s="109" customFormat="1" ht="75" spans="1:17">
      <c r="A121" s="55">
        <f t="shared" si="1"/>
        <v>107</v>
      </c>
      <c r="B121" s="177"/>
      <c r="C121" s="148" t="s">
        <v>173</v>
      </c>
      <c r="D121" s="141">
        <v>3</v>
      </c>
      <c r="E121" s="151" t="s">
        <v>208</v>
      </c>
      <c r="F121" s="137"/>
      <c r="G121" s="138"/>
      <c r="H121" s="138"/>
      <c r="I121" s="138"/>
      <c r="J121" s="166"/>
      <c r="K121" s="167"/>
      <c r="L121" s="138"/>
      <c r="M121" s="138"/>
      <c r="N121" s="138"/>
      <c r="O121" s="168"/>
      <c r="P121" s="111"/>
      <c r="Q121" s="173" t="str">
        <f t="shared" si="17"/>
        <v>Märgi x-ga enesehinnang</v>
      </c>
    </row>
    <row r="122" s="109" customFormat="1" ht="60" spans="1:17">
      <c r="A122" s="55">
        <f t="shared" si="1"/>
        <v>108</v>
      </c>
      <c r="B122" s="177"/>
      <c r="C122" s="148" t="s">
        <v>173</v>
      </c>
      <c r="D122" s="141">
        <v>3</v>
      </c>
      <c r="E122" s="151" t="s">
        <v>209</v>
      </c>
      <c r="F122" s="137"/>
      <c r="G122" s="138"/>
      <c r="H122" s="138"/>
      <c r="I122" s="138"/>
      <c r="J122" s="166"/>
      <c r="K122" s="167"/>
      <c r="L122" s="138"/>
      <c r="M122" s="138"/>
      <c r="N122" s="138"/>
      <c r="O122" s="168"/>
      <c r="P122" s="111"/>
      <c r="Q122" s="173" t="str">
        <f t="shared" si="17"/>
        <v>Märgi x-ga enesehinnang</v>
      </c>
    </row>
    <row r="123" s="109" customFormat="1" ht="45" spans="1:17">
      <c r="A123" s="55">
        <f t="shared" si="1"/>
        <v>109</v>
      </c>
      <c r="B123" s="177"/>
      <c r="C123" s="148" t="s">
        <v>173</v>
      </c>
      <c r="D123" s="141">
        <v>3</v>
      </c>
      <c r="E123" s="151" t="s">
        <v>210</v>
      </c>
      <c r="F123" s="137"/>
      <c r="G123" s="138"/>
      <c r="H123" s="138"/>
      <c r="I123" s="138"/>
      <c r="J123" s="166"/>
      <c r="K123" s="167"/>
      <c r="L123" s="138"/>
      <c r="M123" s="138"/>
      <c r="N123" s="138"/>
      <c r="O123" s="168"/>
      <c r="P123" s="111"/>
      <c r="Q123" s="173" t="str">
        <f t="shared" si="17"/>
        <v>Märgi x-ga enesehinnang</v>
      </c>
    </row>
    <row r="124" s="109" customFormat="1" ht="27.95" customHeight="1" spans="1:17">
      <c r="A124" s="55">
        <f t="shared" si="1"/>
        <v>110</v>
      </c>
      <c r="B124" s="177"/>
      <c r="C124" s="148" t="s">
        <v>173</v>
      </c>
      <c r="D124" s="141">
        <v>3</v>
      </c>
      <c r="E124" s="149" t="s">
        <v>211</v>
      </c>
      <c r="F124" s="137"/>
      <c r="G124" s="138"/>
      <c r="H124" s="138"/>
      <c r="I124" s="138"/>
      <c r="J124" s="166"/>
      <c r="K124" s="167"/>
      <c r="L124" s="138"/>
      <c r="M124" s="138"/>
      <c r="N124" s="138"/>
      <c r="O124" s="168"/>
      <c r="P124" s="111"/>
      <c r="Q124" s="173" t="str">
        <f t="shared" si="17"/>
        <v>Märgi x-ga enesehinnang</v>
      </c>
    </row>
    <row r="125" s="109" customFormat="1" ht="60" spans="1:17">
      <c r="A125" s="55">
        <f t="shared" si="1"/>
        <v>111</v>
      </c>
      <c r="B125" s="177"/>
      <c r="C125" s="148" t="s">
        <v>173</v>
      </c>
      <c r="D125" s="141">
        <v>3</v>
      </c>
      <c r="E125" s="151" t="s">
        <v>212</v>
      </c>
      <c r="F125" s="137"/>
      <c r="G125" s="138"/>
      <c r="H125" s="138"/>
      <c r="I125" s="138"/>
      <c r="J125" s="166"/>
      <c r="K125" s="167"/>
      <c r="L125" s="138"/>
      <c r="M125" s="138"/>
      <c r="N125" s="138"/>
      <c r="O125" s="168"/>
      <c r="P125" s="111"/>
      <c r="Q125" s="173" t="str">
        <f t="shared" si="17"/>
        <v>Märgi x-ga enesehinnang</v>
      </c>
    </row>
    <row r="126" s="109" customFormat="1" ht="75" spans="1:17">
      <c r="A126" s="55">
        <f t="shared" si="1"/>
        <v>112</v>
      </c>
      <c r="B126" s="177"/>
      <c r="C126" s="148" t="s">
        <v>173</v>
      </c>
      <c r="D126" s="141">
        <v>3</v>
      </c>
      <c r="E126" s="151" t="s">
        <v>213</v>
      </c>
      <c r="F126" s="137"/>
      <c r="G126" s="138"/>
      <c r="H126" s="138"/>
      <c r="I126" s="138"/>
      <c r="J126" s="166"/>
      <c r="K126" s="167"/>
      <c r="L126" s="138"/>
      <c r="M126" s="138"/>
      <c r="N126" s="138"/>
      <c r="O126" s="168"/>
      <c r="P126" s="111"/>
      <c r="Q126" s="173" t="str">
        <f t="shared" si="17"/>
        <v>Märgi x-ga enesehinnang</v>
      </c>
    </row>
    <row r="127" s="109" customFormat="1" ht="45" spans="1:17">
      <c r="A127" s="55">
        <f t="shared" si="1"/>
        <v>113</v>
      </c>
      <c r="B127" s="177"/>
      <c r="C127" s="148" t="s">
        <v>173</v>
      </c>
      <c r="D127" s="141">
        <v>3</v>
      </c>
      <c r="E127" s="151" t="s">
        <v>214</v>
      </c>
      <c r="F127" s="137"/>
      <c r="G127" s="138"/>
      <c r="H127" s="138"/>
      <c r="I127" s="138"/>
      <c r="J127" s="166"/>
      <c r="K127" s="167"/>
      <c r="L127" s="138"/>
      <c r="M127" s="138"/>
      <c r="N127" s="138"/>
      <c r="O127" s="168"/>
      <c r="P127" s="111"/>
      <c r="Q127" s="173" t="str">
        <f t="shared" si="17"/>
        <v>Märgi x-ga enesehinnang</v>
      </c>
    </row>
    <row r="128" s="109" customFormat="1" ht="75" spans="1:17">
      <c r="A128" s="55">
        <f t="shared" si="1"/>
        <v>114</v>
      </c>
      <c r="B128" s="177"/>
      <c r="C128" s="148" t="s">
        <v>173</v>
      </c>
      <c r="D128" s="141">
        <v>3</v>
      </c>
      <c r="E128" s="149" t="s">
        <v>215</v>
      </c>
      <c r="F128" s="137"/>
      <c r="G128" s="138"/>
      <c r="H128" s="138"/>
      <c r="I128" s="138"/>
      <c r="J128" s="140"/>
      <c r="K128" s="167"/>
      <c r="L128" s="138"/>
      <c r="M128" s="138"/>
      <c r="N128" s="138"/>
      <c r="O128" s="168"/>
      <c r="P128" s="111"/>
      <c r="Q128" s="173" t="str">
        <f t="shared" si="17"/>
        <v>Märgi x-ga enesehinnang</v>
      </c>
    </row>
    <row r="129" s="109" customFormat="1" spans="1:17">
      <c r="A129" s="130"/>
      <c r="B129" s="180"/>
      <c r="C129" s="146" t="s">
        <v>216</v>
      </c>
      <c r="D129" s="142"/>
      <c r="E129" s="147"/>
      <c r="F129" s="139"/>
      <c r="G129" s="140"/>
      <c r="H129" s="140"/>
      <c r="I129" s="140"/>
      <c r="J129" s="140"/>
      <c r="K129" s="140"/>
      <c r="L129" s="140"/>
      <c r="M129" s="140"/>
      <c r="N129" s="140"/>
      <c r="O129" s="170"/>
      <c r="P129" s="162"/>
      <c r="Q129" s="172"/>
    </row>
    <row r="130" s="109" customFormat="1" ht="75" spans="1:17">
      <c r="A130" s="55">
        <f>A128+1</f>
        <v>115</v>
      </c>
      <c r="B130" s="176"/>
      <c r="C130" s="148" t="s">
        <v>217</v>
      </c>
      <c r="D130" s="141">
        <v>2</v>
      </c>
      <c r="E130" s="116" t="s">
        <v>218</v>
      </c>
      <c r="F130" s="137"/>
      <c r="G130" s="138"/>
      <c r="H130" s="138"/>
      <c r="I130" s="138"/>
      <c r="J130" s="166"/>
      <c r="K130" s="167"/>
      <c r="L130" s="138"/>
      <c r="M130" s="138"/>
      <c r="N130" s="138"/>
      <c r="O130" s="168"/>
      <c r="P130" s="111"/>
      <c r="Q130" s="173" t="str">
        <f t="shared" si="17"/>
        <v>Märgi x-ga enesehinnang</v>
      </c>
    </row>
    <row r="131" s="109" customFormat="1" ht="45" spans="1:17">
      <c r="A131" s="55">
        <f t="shared" si="1"/>
        <v>116</v>
      </c>
      <c r="B131" s="176"/>
      <c r="C131" s="148" t="s">
        <v>217</v>
      </c>
      <c r="D131" s="141">
        <v>2</v>
      </c>
      <c r="E131" s="149" t="s">
        <v>219</v>
      </c>
      <c r="F131" s="137"/>
      <c r="G131" s="138"/>
      <c r="H131" s="138"/>
      <c r="I131" s="138"/>
      <c r="J131" s="166"/>
      <c r="K131" s="167"/>
      <c r="L131" s="138"/>
      <c r="M131" s="138"/>
      <c r="N131" s="138"/>
      <c r="O131" s="168"/>
      <c r="P131" s="111"/>
      <c r="Q131" s="173" t="str">
        <f t="shared" si="17"/>
        <v>Märgi x-ga enesehinnang</v>
      </c>
    </row>
    <row r="132" s="109" customFormat="1" ht="45" spans="1:17">
      <c r="A132" s="55">
        <f t="shared" si="1"/>
        <v>117</v>
      </c>
      <c r="B132" s="176"/>
      <c r="C132" s="148" t="s">
        <v>217</v>
      </c>
      <c r="D132" s="141">
        <v>2</v>
      </c>
      <c r="E132" s="149" t="s">
        <v>220</v>
      </c>
      <c r="F132" s="137"/>
      <c r="G132" s="138"/>
      <c r="H132" s="138"/>
      <c r="I132" s="138"/>
      <c r="J132" s="166"/>
      <c r="K132" s="167"/>
      <c r="L132" s="138"/>
      <c r="M132" s="138"/>
      <c r="N132" s="138"/>
      <c r="O132" s="168"/>
      <c r="P132" s="111"/>
      <c r="Q132" s="173" t="str">
        <f t="shared" si="17"/>
        <v>Märgi x-ga enesehinnang</v>
      </c>
    </row>
    <row r="133" s="109" customFormat="1" ht="30" spans="1:17">
      <c r="A133" s="55">
        <f t="shared" si="1"/>
        <v>118</v>
      </c>
      <c r="B133" s="176"/>
      <c r="C133" s="148" t="s">
        <v>217</v>
      </c>
      <c r="D133" s="141">
        <v>2</v>
      </c>
      <c r="E133" s="149" t="s">
        <v>221</v>
      </c>
      <c r="F133" s="137"/>
      <c r="G133" s="138"/>
      <c r="H133" s="138"/>
      <c r="I133" s="138"/>
      <c r="J133" s="166"/>
      <c r="K133" s="167"/>
      <c r="L133" s="138"/>
      <c r="M133" s="138"/>
      <c r="N133" s="138"/>
      <c r="O133" s="168"/>
      <c r="P133" s="111"/>
      <c r="Q133" s="173" t="str">
        <f t="shared" si="17"/>
        <v>Märgi x-ga enesehinnang</v>
      </c>
    </row>
    <row r="134" s="109" customFormat="1" ht="75" spans="1:17">
      <c r="A134" s="55">
        <f t="shared" si="1"/>
        <v>119</v>
      </c>
      <c r="B134" s="176"/>
      <c r="C134" s="148" t="s">
        <v>217</v>
      </c>
      <c r="D134" s="141">
        <v>3</v>
      </c>
      <c r="E134" s="149" t="s">
        <v>222</v>
      </c>
      <c r="F134" s="137"/>
      <c r="G134" s="138"/>
      <c r="H134" s="138"/>
      <c r="I134" s="138"/>
      <c r="J134" s="166"/>
      <c r="K134" s="167"/>
      <c r="L134" s="138"/>
      <c r="M134" s="138"/>
      <c r="N134" s="138"/>
      <c r="O134" s="168"/>
      <c r="P134" s="111"/>
      <c r="Q134" s="173" t="str">
        <f t="shared" si="17"/>
        <v>Märgi x-ga enesehinnang</v>
      </c>
    </row>
    <row r="135" s="109" customFormat="1" ht="75" spans="1:17">
      <c r="A135" s="55">
        <f t="shared" ref="A135:A151" si="18">A134+1</f>
        <v>120</v>
      </c>
      <c r="B135" s="176"/>
      <c r="C135" s="148" t="s">
        <v>217</v>
      </c>
      <c r="D135" s="141">
        <v>3</v>
      </c>
      <c r="E135" s="149" t="s">
        <v>223</v>
      </c>
      <c r="F135" s="137"/>
      <c r="G135" s="138"/>
      <c r="H135" s="138"/>
      <c r="I135" s="138"/>
      <c r="J135" s="166"/>
      <c r="K135" s="167"/>
      <c r="L135" s="138"/>
      <c r="M135" s="138"/>
      <c r="N135" s="138"/>
      <c r="O135" s="168"/>
      <c r="P135" s="111"/>
      <c r="Q135" s="173" t="str">
        <f t="shared" si="17"/>
        <v>Märgi x-ga enesehinnang</v>
      </c>
    </row>
    <row r="136" s="109" customFormat="1" ht="60" spans="1:17">
      <c r="A136" s="55">
        <f t="shared" si="18"/>
        <v>121</v>
      </c>
      <c r="B136" s="176"/>
      <c r="C136" s="148" t="s">
        <v>217</v>
      </c>
      <c r="D136" s="141">
        <v>3</v>
      </c>
      <c r="E136" s="149" t="s">
        <v>224</v>
      </c>
      <c r="F136" s="137"/>
      <c r="G136" s="138"/>
      <c r="H136" s="138"/>
      <c r="I136" s="138"/>
      <c r="J136" s="166"/>
      <c r="K136" s="167"/>
      <c r="L136" s="138"/>
      <c r="M136" s="138"/>
      <c r="N136" s="138"/>
      <c r="O136" s="168"/>
      <c r="P136" s="111"/>
      <c r="Q136" s="173" t="str">
        <f t="shared" si="17"/>
        <v>Märgi x-ga enesehinnang</v>
      </c>
    </row>
    <row r="137" s="109" customFormat="1" ht="45" spans="1:17">
      <c r="A137" s="55">
        <f t="shared" si="18"/>
        <v>122</v>
      </c>
      <c r="B137" s="176"/>
      <c r="C137" s="148" t="s">
        <v>217</v>
      </c>
      <c r="D137" s="141">
        <v>3</v>
      </c>
      <c r="E137" s="149" t="s">
        <v>225</v>
      </c>
      <c r="F137" s="137"/>
      <c r="G137" s="138"/>
      <c r="H137" s="138"/>
      <c r="I137" s="138"/>
      <c r="J137" s="166"/>
      <c r="K137" s="167"/>
      <c r="L137" s="138"/>
      <c r="M137" s="138"/>
      <c r="N137" s="138"/>
      <c r="O137" s="168"/>
      <c r="P137" s="111"/>
      <c r="Q137" s="173" t="str">
        <f t="shared" si="17"/>
        <v>Märgi x-ga enesehinnang</v>
      </c>
    </row>
    <row r="138" s="109" customFormat="1" ht="75" spans="1:17">
      <c r="A138" s="55">
        <f t="shared" si="18"/>
        <v>123</v>
      </c>
      <c r="B138" s="176"/>
      <c r="C138" s="148" t="s">
        <v>217</v>
      </c>
      <c r="D138" s="141">
        <v>2</v>
      </c>
      <c r="E138" s="149" t="s">
        <v>226</v>
      </c>
      <c r="F138" s="137"/>
      <c r="G138" s="138"/>
      <c r="H138" s="138"/>
      <c r="I138" s="138"/>
      <c r="J138" s="166"/>
      <c r="K138" s="167"/>
      <c r="L138" s="138"/>
      <c r="M138" s="138"/>
      <c r="N138" s="138"/>
      <c r="O138" s="168"/>
      <c r="P138" s="111"/>
      <c r="Q138" s="173" t="str">
        <f t="shared" si="17"/>
        <v>Märgi x-ga enesehinnang</v>
      </c>
    </row>
    <row r="139" s="109" customFormat="1" ht="120" spans="1:17">
      <c r="A139" s="55">
        <f t="shared" si="18"/>
        <v>124</v>
      </c>
      <c r="B139" s="181"/>
      <c r="C139" s="148" t="s">
        <v>217</v>
      </c>
      <c r="D139" s="141">
        <v>2</v>
      </c>
      <c r="E139" s="149" t="s">
        <v>227</v>
      </c>
      <c r="F139" s="137"/>
      <c r="G139" s="138"/>
      <c r="H139" s="138"/>
      <c r="I139" s="138"/>
      <c r="J139" s="166"/>
      <c r="K139" s="167"/>
      <c r="L139" s="138"/>
      <c r="M139" s="138"/>
      <c r="N139" s="138"/>
      <c r="O139" s="168"/>
      <c r="P139" s="111"/>
      <c r="Q139" s="173" t="str">
        <f t="shared" si="17"/>
        <v>Märgi x-ga enesehinnang</v>
      </c>
    </row>
    <row r="140" s="109" customFormat="1" ht="75" spans="1:17">
      <c r="A140" s="55">
        <f t="shared" si="18"/>
        <v>125</v>
      </c>
      <c r="B140" s="181"/>
      <c r="C140" s="148" t="s">
        <v>217</v>
      </c>
      <c r="D140" s="141">
        <v>2</v>
      </c>
      <c r="E140" s="149" t="s">
        <v>228</v>
      </c>
      <c r="F140" s="137"/>
      <c r="G140" s="138"/>
      <c r="H140" s="138"/>
      <c r="I140" s="138"/>
      <c r="J140" s="166"/>
      <c r="K140" s="167"/>
      <c r="L140" s="138"/>
      <c r="M140" s="138"/>
      <c r="N140" s="138"/>
      <c r="O140" s="168"/>
      <c r="P140" s="111"/>
      <c r="Q140" s="173" t="str">
        <f t="shared" si="17"/>
        <v>Märgi x-ga enesehinnang</v>
      </c>
    </row>
    <row r="141" s="109" customFormat="1" ht="30" spans="1:17">
      <c r="A141" s="55">
        <f t="shared" si="18"/>
        <v>126</v>
      </c>
      <c r="B141" s="181"/>
      <c r="C141" s="148" t="s">
        <v>173</v>
      </c>
      <c r="D141" s="141">
        <v>3</v>
      </c>
      <c r="E141" s="116" t="s">
        <v>229</v>
      </c>
      <c r="F141" s="137"/>
      <c r="G141" s="138"/>
      <c r="H141" s="138"/>
      <c r="I141" s="138"/>
      <c r="J141" s="166"/>
      <c r="K141" s="167"/>
      <c r="L141" s="138"/>
      <c r="M141" s="138"/>
      <c r="N141" s="138"/>
      <c r="O141" s="168"/>
      <c r="P141" s="111"/>
      <c r="Q141" s="173" t="str">
        <f t="shared" si="17"/>
        <v>Märgi x-ga enesehinnang</v>
      </c>
    </row>
    <row r="142" s="109" customFormat="1" spans="1:17">
      <c r="A142" s="55">
        <f t="shared" si="18"/>
        <v>127</v>
      </c>
      <c r="B142" s="181"/>
      <c r="C142" s="148" t="s">
        <v>173</v>
      </c>
      <c r="D142" s="141">
        <v>3</v>
      </c>
      <c r="E142" s="149" t="s">
        <v>230</v>
      </c>
      <c r="F142" s="137"/>
      <c r="G142" s="138"/>
      <c r="H142" s="138"/>
      <c r="I142" s="138"/>
      <c r="J142" s="166"/>
      <c r="K142" s="167"/>
      <c r="L142" s="138"/>
      <c r="M142" s="138"/>
      <c r="N142" s="138"/>
      <c r="O142" s="168"/>
      <c r="P142" s="111"/>
      <c r="Q142" s="173" t="str">
        <f t="shared" si="17"/>
        <v>Märgi x-ga enesehinnang</v>
      </c>
    </row>
    <row r="143" s="109" customFormat="1" ht="60" spans="1:17">
      <c r="A143" s="55">
        <f t="shared" si="18"/>
        <v>128</v>
      </c>
      <c r="B143" s="181"/>
      <c r="C143" s="148" t="s">
        <v>173</v>
      </c>
      <c r="D143" s="141">
        <v>3</v>
      </c>
      <c r="E143" s="151" t="s">
        <v>231</v>
      </c>
      <c r="F143" s="137"/>
      <c r="G143" s="138"/>
      <c r="H143" s="138"/>
      <c r="I143" s="138"/>
      <c r="J143" s="166"/>
      <c r="K143" s="167"/>
      <c r="L143" s="138"/>
      <c r="M143" s="138"/>
      <c r="N143" s="138"/>
      <c r="O143" s="168"/>
      <c r="P143" s="111"/>
      <c r="Q143" s="173" t="str">
        <f t="shared" si="17"/>
        <v>Märgi x-ga enesehinnang</v>
      </c>
    </row>
    <row r="144" s="109" customFormat="1" ht="105" spans="1:17">
      <c r="A144" s="55">
        <f t="shared" si="18"/>
        <v>129</v>
      </c>
      <c r="B144" s="177"/>
      <c r="C144" s="148" t="s">
        <v>173</v>
      </c>
      <c r="D144" s="141">
        <v>3</v>
      </c>
      <c r="E144" s="151" t="s">
        <v>232</v>
      </c>
      <c r="F144" s="137"/>
      <c r="G144" s="138"/>
      <c r="H144" s="138"/>
      <c r="I144" s="138"/>
      <c r="J144" s="166"/>
      <c r="K144" s="167"/>
      <c r="L144" s="138"/>
      <c r="M144" s="138"/>
      <c r="N144" s="138"/>
      <c r="O144" s="168"/>
      <c r="P144" s="111"/>
      <c r="Q144" s="173" t="str">
        <f t="shared" si="17"/>
        <v>Märgi x-ga enesehinnang</v>
      </c>
    </row>
    <row r="145" s="109" customFormat="1" spans="1:17">
      <c r="A145" s="55">
        <f t="shared" si="18"/>
        <v>130</v>
      </c>
      <c r="B145" s="177"/>
      <c r="C145" s="148" t="s">
        <v>173</v>
      </c>
      <c r="D145" s="141">
        <v>3</v>
      </c>
      <c r="E145" s="149" t="s">
        <v>233</v>
      </c>
      <c r="F145" s="137"/>
      <c r="G145" s="138"/>
      <c r="H145" s="138"/>
      <c r="I145" s="138"/>
      <c r="J145" s="166"/>
      <c r="K145" s="167"/>
      <c r="L145" s="138"/>
      <c r="M145" s="138"/>
      <c r="N145" s="138"/>
      <c r="O145" s="168"/>
      <c r="P145" s="111"/>
      <c r="Q145" s="173" t="str">
        <f t="shared" si="17"/>
        <v>Märgi x-ga enesehinnang</v>
      </c>
    </row>
    <row r="146" s="109" customFormat="1" spans="1:17">
      <c r="A146" s="55">
        <f t="shared" si="18"/>
        <v>131</v>
      </c>
      <c r="B146" s="177"/>
      <c r="C146" s="148" t="s">
        <v>173</v>
      </c>
      <c r="D146" s="141">
        <v>3</v>
      </c>
      <c r="E146" s="151" t="s">
        <v>234</v>
      </c>
      <c r="F146" s="137"/>
      <c r="G146" s="138"/>
      <c r="H146" s="138"/>
      <c r="I146" s="138"/>
      <c r="J146" s="166"/>
      <c r="K146" s="167"/>
      <c r="L146" s="138"/>
      <c r="M146" s="138"/>
      <c r="N146" s="138"/>
      <c r="O146" s="168"/>
      <c r="P146" s="111"/>
      <c r="Q146" s="173" t="str">
        <f t="shared" si="17"/>
        <v>Märgi x-ga enesehinnang</v>
      </c>
    </row>
    <row r="147" s="109" customFormat="1" ht="45" spans="1:17">
      <c r="A147" s="55">
        <f t="shared" si="18"/>
        <v>132</v>
      </c>
      <c r="B147" s="177"/>
      <c r="C147" s="148" t="s">
        <v>173</v>
      </c>
      <c r="D147" s="141">
        <v>3</v>
      </c>
      <c r="E147" s="151" t="s">
        <v>235</v>
      </c>
      <c r="F147" s="137"/>
      <c r="G147" s="138"/>
      <c r="H147" s="138"/>
      <c r="I147" s="138"/>
      <c r="J147" s="166"/>
      <c r="K147" s="167"/>
      <c r="L147" s="138"/>
      <c r="M147" s="138"/>
      <c r="N147" s="138"/>
      <c r="O147" s="168"/>
      <c r="P147" s="111"/>
      <c r="Q147" s="173" t="str">
        <f t="shared" si="17"/>
        <v>Märgi x-ga enesehinnang</v>
      </c>
    </row>
    <row r="148" s="109" customFormat="1" ht="30" spans="1:17">
      <c r="A148" s="55">
        <f t="shared" si="18"/>
        <v>133</v>
      </c>
      <c r="B148" s="177"/>
      <c r="C148" s="148" t="s">
        <v>173</v>
      </c>
      <c r="D148" s="141">
        <v>3</v>
      </c>
      <c r="E148" s="151" t="s">
        <v>236</v>
      </c>
      <c r="F148" s="137"/>
      <c r="G148" s="138"/>
      <c r="H148" s="138"/>
      <c r="I148" s="138"/>
      <c r="J148" s="166"/>
      <c r="K148" s="167"/>
      <c r="L148" s="138"/>
      <c r="M148" s="138"/>
      <c r="N148" s="138"/>
      <c r="O148" s="168"/>
      <c r="P148" s="111"/>
      <c r="Q148" s="173" t="str">
        <f t="shared" si="17"/>
        <v>Märgi x-ga enesehinnang</v>
      </c>
    </row>
    <row r="149" s="109" customFormat="1" ht="45" spans="1:17">
      <c r="A149" s="55">
        <f t="shared" si="18"/>
        <v>134</v>
      </c>
      <c r="B149" s="177"/>
      <c r="C149" s="148" t="s">
        <v>173</v>
      </c>
      <c r="D149" s="141">
        <v>3</v>
      </c>
      <c r="E149" s="151" t="s">
        <v>237</v>
      </c>
      <c r="F149" s="137"/>
      <c r="G149" s="138"/>
      <c r="H149" s="138"/>
      <c r="I149" s="138"/>
      <c r="J149" s="166"/>
      <c r="K149" s="167"/>
      <c r="L149" s="138"/>
      <c r="M149" s="138"/>
      <c r="N149" s="138"/>
      <c r="O149" s="168"/>
      <c r="P149" s="111"/>
      <c r="Q149" s="173" t="str">
        <f t="shared" si="17"/>
        <v>Märgi x-ga enesehinnang</v>
      </c>
    </row>
    <row r="150" s="109" customFormat="1" ht="45" spans="1:17">
      <c r="A150" s="55">
        <f t="shared" si="18"/>
        <v>135</v>
      </c>
      <c r="B150" s="177"/>
      <c r="C150" s="148" t="s">
        <v>173</v>
      </c>
      <c r="D150" s="141">
        <v>3</v>
      </c>
      <c r="E150" s="151" t="s">
        <v>238</v>
      </c>
      <c r="F150" s="137"/>
      <c r="G150" s="138"/>
      <c r="H150" s="138"/>
      <c r="I150" s="138"/>
      <c r="J150" s="166"/>
      <c r="K150" s="167"/>
      <c r="L150" s="138"/>
      <c r="M150" s="138"/>
      <c r="N150" s="138"/>
      <c r="O150" s="168"/>
      <c r="P150" s="111"/>
      <c r="Q150" s="173" t="str">
        <f t="shared" si="17"/>
        <v>Märgi x-ga enesehinnang</v>
      </c>
    </row>
    <row r="151" s="109" customFormat="1" ht="120" spans="1:17">
      <c r="A151" s="55">
        <f t="shared" si="18"/>
        <v>136</v>
      </c>
      <c r="B151" s="177"/>
      <c r="C151" s="148" t="s">
        <v>173</v>
      </c>
      <c r="D151" s="141">
        <v>3</v>
      </c>
      <c r="E151" s="151" t="s">
        <v>239</v>
      </c>
      <c r="F151" s="137"/>
      <c r="G151" s="138"/>
      <c r="H151" s="138"/>
      <c r="I151" s="138"/>
      <c r="J151" s="166"/>
      <c r="K151" s="167"/>
      <c r="L151" s="138"/>
      <c r="M151" s="138"/>
      <c r="N151" s="138"/>
      <c r="O151" s="168"/>
      <c r="P151" s="111"/>
      <c r="Q151" s="173" t="str">
        <f t="shared" si="17"/>
        <v>Märgi x-ga enesehinnang</v>
      </c>
    </row>
    <row r="152" s="109" customFormat="1" spans="1:17">
      <c r="A152" s="130"/>
      <c r="B152" s="180"/>
      <c r="C152" s="146" t="s">
        <v>240</v>
      </c>
      <c r="D152" s="142"/>
      <c r="E152" s="147"/>
      <c r="F152" s="139"/>
      <c r="G152" s="140"/>
      <c r="H152" s="140"/>
      <c r="I152" s="140"/>
      <c r="J152" s="140"/>
      <c r="K152" s="140"/>
      <c r="L152" s="140"/>
      <c r="M152" s="140"/>
      <c r="N152" s="140"/>
      <c r="O152" s="170"/>
      <c r="P152" s="162"/>
      <c r="Q152" s="172"/>
    </row>
    <row r="153" s="109" customFormat="1" ht="90" spans="1:17">
      <c r="A153" s="55">
        <f>A151+1</f>
        <v>137</v>
      </c>
      <c r="B153" s="176"/>
      <c r="C153" s="148" t="s">
        <v>241</v>
      </c>
      <c r="D153" s="141">
        <v>2</v>
      </c>
      <c r="E153" s="116" t="s">
        <v>242</v>
      </c>
      <c r="F153" s="137"/>
      <c r="G153" s="138"/>
      <c r="H153" s="138"/>
      <c r="I153" s="138"/>
      <c r="J153" s="166"/>
      <c r="K153" s="167"/>
      <c r="L153" s="138"/>
      <c r="M153" s="138"/>
      <c r="N153" s="138"/>
      <c r="O153" s="168"/>
      <c r="P153" s="111"/>
      <c r="Q153" s="173" t="str">
        <f t="shared" ref="Q153:Q154" si="19">IF(COUNTIF(F153:I153,"X")&lt;&gt;1,"Märgi x-ga enesehinnang",IF(COUNTIF(K153:N153,"X")&lt;&gt;1,"Märgi x-ga töörühma hinnang",""))</f>
        <v>Märgi x-ga enesehinnang</v>
      </c>
    </row>
    <row r="154" s="109" customFormat="1" ht="45" spans="1:17">
      <c r="A154" s="55">
        <f t="shared" ref="A154:A167" si="20">A153+1</f>
        <v>138</v>
      </c>
      <c r="B154" s="176"/>
      <c r="C154" s="148" t="s">
        <v>241</v>
      </c>
      <c r="D154" s="141">
        <v>2</v>
      </c>
      <c r="E154" s="149" t="s">
        <v>243</v>
      </c>
      <c r="F154" s="137"/>
      <c r="G154" s="138"/>
      <c r="H154" s="138"/>
      <c r="I154" s="138"/>
      <c r="J154" s="166"/>
      <c r="K154" s="167"/>
      <c r="L154" s="138"/>
      <c r="M154" s="138"/>
      <c r="N154" s="138"/>
      <c r="O154" s="168"/>
      <c r="P154" s="111"/>
      <c r="Q154" s="173" t="str">
        <f t="shared" si="19"/>
        <v>Märgi x-ga enesehinnang</v>
      </c>
    </row>
    <row r="155" s="109" customFormat="1" ht="30" spans="1:17">
      <c r="A155" s="55">
        <f t="shared" si="20"/>
        <v>139</v>
      </c>
      <c r="B155" s="176"/>
      <c r="C155" s="148" t="s">
        <v>241</v>
      </c>
      <c r="D155" s="141">
        <v>2</v>
      </c>
      <c r="E155" s="149" t="s">
        <v>244</v>
      </c>
      <c r="F155" s="137"/>
      <c r="G155" s="138"/>
      <c r="H155" s="138"/>
      <c r="I155" s="138"/>
      <c r="J155" s="166"/>
      <c r="K155" s="167"/>
      <c r="L155" s="138"/>
      <c r="M155" s="138"/>
      <c r="N155" s="138"/>
      <c r="O155" s="168"/>
      <c r="P155" s="111"/>
      <c r="Q155" s="173" t="str">
        <f t="shared" ref="Q155:Q161" si="21">IF(COUNTIF(F155:I155,"X")&lt;&gt;1,"Märgi x-ga enesehinnang",IF(COUNTIF(K155:N155,"X")&lt;&gt;1,"Märgi x-ga töörühma hinnang",""))</f>
        <v>Märgi x-ga enesehinnang</v>
      </c>
    </row>
    <row r="156" s="109" customFormat="1" ht="30" spans="1:17">
      <c r="A156" s="55">
        <f t="shared" si="20"/>
        <v>140</v>
      </c>
      <c r="B156" s="176"/>
      <c r="C156" s="148" t="s">
        <v>241</v>
      </c>
      <c r="D156" s="141">
        <v>2</v>
      </c>
      <c r="E156" s="149" t="s">
        <v>245</v>
      </c>
      <c r="F156" s="137"/>
      <c r="G156" s="138"/>
      <c r="H156" s="138"/>
      <c r="I156" s="138"/>
      <c r="J156" s="166"/>
      <c r="K156" s="167"/>
      <c r="L156" s="138"/>
      <c r="M156" s="138"/>
      <c r="N156" s="138"/>
      <c r="O156" s="168"/>
      <c r="P156" s="111"/>
      <c r="Q156" s="173" t="str">
        <f t="shared" si="21"/>
        <v>Märgi x-ga enesehinnang</v>
      </c>
    </row>
    <row r="157" s="109" customFormat="1" ht="60" spans="1:17">
      <c r="A157" s="55">
        <f t="shared" si="20"/>
        <v>141</v>
      </c>
      <c r="B157" s="176"/>
      <c r="C157" s="148" t="s">
        <v>241</v>
      </c>
      <c r="D157" s="141">
        <v>2</v>
      </c>
      <c r="E157" s="151" t="s">
        <v>246</v>
      </c>
      <c r="F157" s="137"/>
      <c r="G157" s="138"/>
      <c r="H157" s="138"/>
      <c r="I157" s="138"/>
      <c r="J157" s="166"/>
      <c r="K157" s="167"/>
      <c r="L157" s="138"/>
      <c r="M157" s="138"/>
      <c r="N157" s="138"/>
      <c r="O157" s="168"/>
      <c r="P157" s="111"/>
      <c r="Q157" s="173" t="str">
        <f t="shared" si="21"/>
        <v>Märgi x-ga enesehinnang</v>
      </c>
    </row>
    <row r="158" s="109" customFormat="1" ht="45" spans="1:17">
      <c r="A158" s="55">
        <f t="shared" si="20"/>
        <v>142</v>
      </c>
      <c r="B158" s="176"/>
      <c r="C158" s="148" t="s">
        <v>241</v>
      </c>
      <c r="D158" s="141">
        <v>2</v>
      </c>
      <c r="E158" s="151" t="s">
        <v>247</v>
      </c>
      <c r="F158" s="137"/>
      <c r="G158" s="138"/>
      <c r="H158" s="138"/>
      <c r="I158" s="138"/>
      <c r="J158" s="166"/>
      <c r="K158" s="167"/>
      <c r="L158" s="138"/>
      <c r="M158" s="138"/>
      <c r="N158" s="138"/>
      <c r="O158" s="168"/>
      <c r="P158" s="111"/>
      <c r="Q158" s="173" t="str">
        <f t="shared" si="21"/>
        <v>Märgi x-ga enesehinnang</v>
      </c>
    </row>
    <row r="159" s="109" customFormat="1" ht="30" spans="1:17">
      <c r="A159" s="55">
        <f t="shared" si="20"/>
        <v>143</v>
      </c>
      <c r="B159" s="176"/>
      <c r="C159" s="148" t="s">
        <v>241</v>
      </c>
      <c r="D159" s="141">
        <v>2</v>
      </c>
      <c r="E159" s="149" t="s">
        <v>248</v>
      </c>
      <c r="F159" s="137"/>
      <c r="G159" s="138"/>
      <c r="H159" s="138"/>
      <c r="I159" s="138"/>
      <c r="J159" s="166"/>
      <c r="K159" s="167"/>
      <c r="L159" s="138"/>
      <c r="M159" s="138"/>
      <c r="N159" s="138"/>
      <c r="O159" s="168"/>
      <c r="P159" s="111"/>
      <c r="Q159" s="173" t="str">
        <f t="shared" si="21"/>
        <v>Märgi x-ga enesehinnang</v>
      </c>
    </row>
    <row r="160" s="109" customFormat="1" ht="60" spans="1:17">
      <c r="A160" s="55">
        <f t="shared" si="20"/>
        <v>144</v>
      </c>
      <c r="B160" s="176"/>
      <c r="C160" s="148" t="s">
        <v>241</v>
      </c>
      <c r="D160" s="141">
        <v>2</v>
      </c>
      <c r="E160" s="151" t="s">
        <v>249</v>
      </c>
      <c r="F160" s="137"/>
      <c r="G160" s="138"/>
      <c r="H160" s="138"/>
      <c r="I160" s="138"/>
      <c r="J160" s="166"/>
      <c r="K160" s="167"/>
      <c r="L160" s="138"/>
      <c r="M160" s="138"/>
      <c r="N160" s="138"/>
      <c r="O160" s="168"/>
      <c r="P160" s="111"/>
      <c r="Q160" s="173" t="str">
        <f t="shared" si="21"/>
        <v>Märgi x-ga enesehinnang</v>
      </c>
    </row>
    <row r="161" s="109" customFormat="1" ht="45" spans="1:17">
      <c r="A161" s="55">
        <f t="shared" si="20"/>
        <v>145</v>
      </c>
      <c r="B161" s="176"/>
      <c r="C161" s="148" t="s">
        <v>241</v>
      </c>
      <c r="D161" s="141">
        <v>2</v>
      </c>
      <c r="E161" s="151" t="s">
        <v>250</v>
      </c>
      <c r="F161" s="137"/>
      <c r="G161" s="138"/>
      <c r="H161" s="138"/>
      <c r="I161" s="138"/>
      <c r="J161" s="166"/>
      <c r="K161" s="167"/>
      <c r="L161" s="138"/>
      <c r="M161" s="138"/>
      <c r="N161" s="138"/>
      <c r="O161" s="168"/>
      <c r="P161" s="111"/>
      <c r="Q161" s="173" t="str">
        <f t="shared" si="21"/>
        <v>Märgi x-ga enesehinnang</v>
      </c>
    </row>
    <row r="162" s="109" customFormat="1" ht="30" spans="1:17">
      <c r="A162" s="55">
        <f t="shared" si="20"/>
        <v>146</v>
      </c>
      <c r="B162" s="176"/>
      <c r="C162" s="148" t="s">
        <v>167</v>
      </c>
      <c r="D162" s="141">
        <v>2</v>
      </c>
      <c r="E162" s="145" t="s">
        <v>168</v>
      </c>
      <c r="F162" s="137"/>
      <c r="G162" s="138"/>
      <c r="H162" s="138"/>
      <c r="I162" s="138"/>
      <c r="J162" s="166"/>
      <c r="K162" s="167"/>
      <c r="L162" s="138"/>
      <c r="M162" s="138"/>
      <c r="N162" s="138"/>
      <c r="O162" s="168"/>
      <c r="P162" s="111"/>
      <c r="Q162" s="173" t="str">
        <f t="shared" ref="Q162:Q167" si="22">IF(COUNTIF(F162:I162,"X")&lt;&gt;1,"Märgi x-ga enesehinnang",IF(COUNTIF(K162:N162,"X")&lt;&gt;1,"Märgi x-ga töörühma hinnang",""))</f>
        <v>Märgi x-ga enesehinnang</v>
      </c>
    </row>
    <row r="163" s="109" customFormat="1" spans="1:17">
      <c r="A163" s="55">
        <f t="shared" si="20"/>
        <v>147</v>
      </c>
      <c r="B163" s="176"/>
      <c r="C163" s="148" t="s">
        <v>167</v>
      </c>
      <c r="D163" s="141">
        <v>2</v>
      </c>
      <c r="E163" s="149" t="s">
        <v>251</v>
      </c>
      <c r="F163" s="137"/>
      <c r="G163" s="138"/>
      <c r="H163" s="138"/>
      <c r="I163" s="138"/>
      <c r="J163" s="166"/>
      <c r="K163" s="167"/>
      <c r="L163" s="138"/>
      <c r="M163" s="138"/>
      <c r="N163" s="138"/>
      <c r="O163" s="168"/>
      <c r="P163" s="111"/>
      <c r="Q163" s="173" t="str">
        <f t="shared" si="22"/>
        <v>Märgi x-ga enesehinnang</v>
      </c>
    </row>
    <row r="164" s="109" customFormat="1" ht="60" spans="1:17">
      <c r="A164" s="55">
        <f t="shared" si="20"/>
        <v>148</v>
      </c>
      <c r="B164" s="176"/>
      <c r="C164" s="148" t="s">
        <v>167</v>
      </c>
      <c r="D164" s="141">
        <v>2</v>
      </c>
      <c r="E164" s="151" t="s">
        <v>252</v>
      </c>
      <c r="F164" s="137"/>
      <c r="G164" s="138"/>
      <c r="H164" s="138"/>
      <c r="I164" s="138"/>
      <c r="J164" s="166"/>
      <c r="K164" s="167"/>
      <c r="L164" s="138"/>
      <c r="M164" s="138"/>
      <c r="N164" s="138"/>
      <c r="O164" s="168"/>
      <c r="P164" s="111"/>
      <c r="Q164" s="173" t="str">
        <f t="shared" si="22"/>
        <v>Märgi x-ga enesehinnang</v>
      </c>
    </row>
    <row r="165" s="109" customFormat="1" ht="30" spans="1:17">
      <c r="A165" s="55">
        <f t="shared" si="20"/>
        <v>149</v>
      </c>
      <c r="B165" s="176"/>
      <c r="C165" s="148" t="s">
        <v>167</v>
      </c>
      <c r="D165" s="141">
        <v>2</v>
      </c>
      <c r="E165" s="151" t="s">
        <v>253</v>
      </c>
      <c r="F165" s="137"/>
      <c r="G165" s="138"/>
      <c r="H165" s="138"/>
      <c r="I165" s="138"/>
      <c r="J165" s="166"/>
      <c r="K165" s="167"/>
      <c r="L165" s="138"/>
      <c r="M165" s="138"/>
      <c r="N165" s="138"/>
      <c r="O165" s="168"/>
      <c r="P165" s="111"/>
      <c r="Q165" s="173" t="str">
        <f t="shared" si="22"/>
        <v>Märgi x-ga enesehinnang</v>
      </c>
    </row>
    <row r="166" s="109" customFormat="1" ht="45" spans="1:17">
      <c r="A166" s="55">
        <f t="shared" si="20"/>
        <v>150</v>
      </c>
      <c r="B166" s="176"/>
      <c r="C166" s="148" t="s">
        <v>167</v>
      </c>
      <c r="D166" s="141">
        <v>2</v>
      </c>
      <c r="E166" s="151" t="s">
        <v>254</v>
      </c>
      <c r="F166" s="137"/>
      <c r="G166" s="138"/>
      <c r="H166" s="138"/>
      <c r="I166" s="138"/>
      <c r="J166" s="166"/>
      <c r="K166" s="167"/>
      <c r="L166" s="138"/>
      <c r="M166" s="138"/>
      <c r="N166" s="138"/>
      <c r="O166" s="168"/>
      <c r="P166" s="111"/>
      <c r="Q166" s="173" t="str">
        <f t="shared" si="22"/>
        <v>Märgi x-ga enesehinnang</v>
      </c>
    </row>
    <row r="167" s="109" customFormat="1" ht="60" spans="1:17">
      <c r="A167" s="55">
        <f t="shared" si="20"/>
        <v>151</v>
      </c>
      <c r="B167" s="176"/>
      <c r="C167" s="148" t="s">
        <v>255</v>
      </c>
      <c r="D167" s="141">
        <v>3</v>
      </c>
      <c r="E167" s="145" t="s">
        <v>256</v>
      </c>
      <c r="F167" s="137"/>
      <c r="G167" s="138"/>
      <c r="H167" s="138"/>
      <c r="I167" s="138"/>
      <c r="J167" s="166"/>
      <c r="K167" s="167"/>
      <c r="L167" s="138"/>
      <c r="M167" s="138"/>
      <c r="N167" s="138"/>
      <c r="O167" s="168"/>
      <c r="P167" s="111"/>
      <c r="Q167" s="173" t="str">
        <f t="shared" si="22"/>
        <v>Märgi x-ga enesehinnang</v>
      </c>
    </row>
    <row r="168" s="109" customFormat="1" spans="1:17">
      <c r="A168" s="130"/>
      <c r="B168" s="175"/>
      <c r="C168" s="153" t="s">
        <v>257</v>
      </c>
      <c r="D168" s="142"/>
      <c r="E168" s="147"/>
      <c r="F168" s="139"/>
      <c r="G168" s="140"/>
      <c r="H168" s="140"/>
      <c r="I168" s="140"/>
      <c r="J168" s="169"/>
      <c r="K168" s="140"/>
      <c r="L168" s="140"/>
      <c r="M168" s="140"/>
      <c r="N168" s="140"/>
      <c r="O168" s="170"/>
      <c r="P168" s="162"/>
      <c r="Q168" s="172"/>
    </row>
    <row r="169" s="109" customFormat="1" ht="30" customHeight="1" spans="1:17">
      <c r="A169" s="55">
        <f>A167+1</f>
        <v>152</v>
      </c>
      <c r="B169" s="179" t="s">
        <v>257</v>
      </c>
      <c r="C169" s="148" t="s">
        <v>258</v>
      </c>
      <c r="D169" s="141">
        <v>2</v>
      </c>
      <c r="E169" s="116" t="s">
        <v>259</v>
      </c>
      <c r="F169" s="137"/>
      <c r="G169" s="138"/>
      <c r="H169" s="138"/>
      <c r="I169" s="138"/>
      <c r="J169" s="166"/>
      <c r="K169" s="167"/>
      <c r="L169" s="138"/>
      <c r="M169" s="138"/>
      <c r="N169" s="138"/>
      <c r="O169" s="168"/>
      <c r="P169" s="111"/>
      <c r="Q169" s="173" t="str">
        <f t="shared" si="17"/>
        <v>Märgi x-ga enesehinnang</v>
      </c>
    </row>
    <row r="170" s="109" customFormat="1" ht="45" spans="1:17">
      <c r="A170" s="55">
        <f t="shared" ref="A170:A195" si="23">A169+1</f>
        <v>153</v>
      </c>
      <c r="B170" s="179"/>
      <c r="C170" s="148" t="s">
        <v>258</v>
      </c>
      <c r="D170" s="141">
        <v>2</v>
      </c>
      <c r="E170" s="149" t="s">
        <v>260</v>
      </c>
      <c r="F170" s="137"/>
      <c r="G170" s="138"/>
      <c r="H170" s="138"/>
      <c r="I170" s="138"/>
      <c r="J170" s="166"/>
      <c r="K170" s="167"/>
      <c r="L170" s="138"/>
      <c r="M170" s="138"/>
      <c r="N170" s="138"/>
      <c r="O170" s="168"/>
      <c r="P170" s="111"/>
      <c r="Q170" s="173" t="str">
        <f t="shared" si="17"/>
        <v>Märgi x-ga enesehinnang</v>
      </c>
    </row>
    <row r="171" s="109" customFormat="1" ht="30" spans="1:17">
      <c r="A171" s="55">
        <f t="shared" si="23"/>
        <v>154</v>
      </c>
      <c r="B171" s="179"/>
      <c r="C171" s="148" t="s">
        <v>258</v>
      </c>
      <c r="D171" s="141">
        <v>2</v>
      </c>
      <c r="E171" s="149" t="s">
        <v>261</v>
      </c>
      <c r="F171" s="137"/>
      <c r="G171" s="138"/>
      <c r="H171" s="138"/>
      <c r="I171" s="138"/>
      <c r="J171" s="166"/>
      <c r="K171" s="167"/>
      <c r="L171" s="138"/>
      <c r="M171" s="138"/>
      <c r="N171" s="138"/>
      <c r="O171" s="168"/>
      <c r="P171" s="111"/>
      <c r="Q171" s="173" t="str">
        <f t="shared" si="17"/>
        <v>Märgi x-ga enesehinnang</v>
      </c>
    </row>
    <row r="172" s="109" customFormat="1" ht="120" spans="1:17">
      <c r="A172" s="55">
        <f t="shared" si="23"/>
        <v>155</v>
      </c>
      <c r="B172" s="179"/>
      <c r="C172" s="148" t="s">
        <v>262</v>
      </c>
      <c r="D172" s="141">
        <v>3</v>
      </c>
      <c r="E172" s="116" t="s">
        <v>263</v>
      </c>
      <c r="F172" s="137"/>
      <c r="G172" s="138"/>
      <c r="H172" s="138"/>
      <c r="I172" s="138"/>
      <c r="J172" s="166"/>
      <c r="K172" s="167"/>
      <c r="L172" s="138"/>
      <c r="M172" s="138"/>
      <c r="N172" s="138"/>
      <c r="O172" s="168"/>
      <c r="P172" s="111"/>
      <c r="Q172" s="173" t="str">
        <f t="shared" si="17"/>
        <v>Märgi x-ga enesehinnang</v>
      </c>
    </row>
    <row r="173" s="109" customFormat="1" ht="30" spans="1:17">
      <c r="A173" s="55">
        <f t="shared" si="23"/>
        <v>156</v>
      </c>
      <c r="B173" s="179"/>
      <c r="C173" s="148" t="s">
        <v>264</v>
      </c>
      <c r="D173" s="141">
        <v>2</v>
      </c>
      <c r="E173" s="116" t="s">
        <v>265</v>
      </c>
      <c r="F173" s="137"/>
      <c r="G173" s="138"/>
      <c r="H173" s="138"/>
      <c r="I173" s="138"/>
      <c r="J173" s="166"/>
      <c r="K173" s="167"/>
      <c r="L173" s="138"/>
      <c r="M173" s="138"/>
      <c r="N173" s="138"/>
      <c r="O173" s="168"/>
      <c r="P173" s="111"/>
      <c r="Q173" s="173" t="str">
        <f t="shared" si="17"/>
        <v>Märgi x-ga enesehinnang</v>
      </c>
    </row>
    <row r="174" s="109" customFormat="1" ht="30" spans="1:17">
      <c r="A174" s="55">
        <f t="shared" si="23"/>
        <v>157</v>
      </c>
      <c r="B174" s="179"/>
      <c r="C174" s="148" t="s">
        <v>266</v>
      </c>
      <c r="D174" s="141">
        <v>2</v>
      </c>
      <c r="E174" s="116" t="s">
        <v>267</v>
      </c>
      <c r="F174" s="137"/>
      <c r="G174" s="138"/>
      <c r="H174" s="138"/>
      <c r="I174" s="138"/>
      <c r="J174" s="166"/>
      <c r="K174" s="167"/>
      <c r="L174" s="138"/>
      <c r="M174" s="138"/>
      <c r="N174" s="138"/>
      <c r="O174" s="168"/>
      <c r="P174" s="111"/>
      <c r="Q174" s="173" t="str">
        <f t="shared" si="17"/>
        <v>Märgi x-ga enesehinnang</v>
      </c>
    </row>
    <row r="175" s="109" customFormat="1" spans="1:17">
      <c r="A175" s="55">
        <f t="shared" si="23"/>
        <v>158</v>
      </c>
      <c r="B175" s="179"/>
      <c r="C175" s="148" t="s">
        <v>266</v>
      </c>
      <c r="D175" s="141">
        <v>2</v>
      </c>
      <c r="E175" s="149" t="s">
        <v>268</v>
      </c>
      <c r="F175" s="137"/>
      <c r="G175" s="138"/>
      <c r="H175" s="138"/>
      <c r="I175" s="138"/>
      <c r="J175" s="166"/>
      <c r="K175" s="167"/>
      <c r="L175" s="138"/>
      <c r="M175" s="138"/>
      <c r="N175" s="138"/>
      <c r="O175" s="168"/>
      <c r="P175" s="111"/>
      <c r="Q175" s="173" t="str">
        <f t="shared" si="17"/>
        <v>Märgi x-ga enesehinnang</v>
      </c>
    </row>
    <row r="176" s="109" customFormat="1" spans="1:17">
      <c r="A176" s="55">
        <f t="shared" si="23"/>
        <v>159</v>
      </c>
      <c r="B176" s="179"/>
      <c r="C176" s="148" t="s">
        <v>266</v>
      </c>
      <c r="D176" s="141">
        <v>2</v>
      </c>
      <c r="E176" s="149" t="s">
        <v>269</v>
      </c>
      <c r="F176" s="137"/>
      <c r="G176" s="138"/>
      <c r="H176" s="138"/>
      <c r="I176" s="138"/>
      <c r="J176" s="166"/>
      <c r="K176" s="167"/>
      <c r="L176" s="138"/>
      <c r="M176" s="138"/>
      <c r="N176" s="138"/>
      <c r="O176" s="168"/>
      <c r="P176" s="111"/>
      <c r="Q176" s="173" t="str">
        <f t="shared" si="17"/>
        <v>Märgi x-ga enesehinnang</v>
      </c>
    </row>
    <row r="177" s="109" customFormat="1" ht="30" spans="1:17">
      <c r="A177" s="55">
        <f t="shared" si="23"/>
        <v>160</v>
      </c>
      <c r="B177" s="179"/>
      <c r="C177" s="148" t="s">
        <v>266</v>
      </c>
      <c r="D177" s="141">
        <v>2</v>
      </c>
      <c r="E177" s="149" t="s">
        <v>270</v>
      </c>
      <c r="F177" s="137"/>
      <c r="G177" s="138"/>
      <c r="H177" s="138"/>
      <c r="I177" s="138"/>
      <c r="J177" s="166"/>
      <c r="K177" s="167"/>
      <c r="L177" s="138"/>
      <c r="M177" s="138"/>
      <c r="N177" s="138"/>
      <c r="O177" s="168"/>
      <c r="P177" s="111"/>
      <c r="Q177" s="173" t="str">
        <f t="shared" si="17"/>
        <v>Märgi x-ga enesehinnang</v>
      </c>
    </row>
    <row r="178" s="109" customFormat="1" spans="1:17">
      <c r="A178" s="55">
        <f t="shared" si="23"/>
        <v>161</v>
      </c>
      <c r="B178" s="179"/>
      <c r="C178" s="148" t="s">
        <v>266</v>
      </c>
      <c r="D178" s="141">
        <v>2</v>
      </c>
      <c r="E178" s="149" t="s">
        <v>271</v>
      </c>
      <c r="F178" s="137"/>
      <c r="G178" s="138"/>
      <c r="H178" s="138"/>
      <c r="I178" s="138"/>
      <c r="J178" s="166"/>
      <c r="K178" s="167"/>
      <c r="L178" s="138"/>
      <c r="M178" s="138"/>
      <c r="N178" s="138"/>
      <c r="O178" s="168"/>
      <c r="P178" s="111"/>
      <c r="Q178" s="173" t="str">
        <f t="shared" si="17"/>
        <v>Märgi x-ga enesehinnang</v>
      </c>
    </row>
    <row r="179" s="109" customFormat="1" ht="60" spans="1:17">
      <c r="A179" s="55">
        <f t="shared" si="23"/>
        <v>162</v>
      </c>
      <c r="B179" s="179"/>
      <c r="C179" s="148" t="s">
        <v>266</v>
      </c>
      <c r="D179" s="141">
        <v>2</v>
      </c>
      <c r="E179" s="149" t="s">
        <v>272</v>
      </c>
      <c r="F179" s="137"/>
      <c r="G179" s="138"/>
      <c r="H179" s="138"/>
      <c r="I179" s="138"/>
      <c r="J179" s="166"/>
      <c r="K179" s="167"/>
      <c r="L179" s="138"/>
      <c r="M179" s="138"/>
      <c r="N179" s="138"/>
      <c r="O179" s="168"/>
      <c r="P179" s="111"/>
      <c r="Q179" s="173" t="str">
        <f t="shared" si="17"/>
        <v>Märgi x-ga enesehinnang</v>
      </c>
    </row>
    <row r="180" s="109" customFormat="1" ht="105" spans="1:17">
      <c r="A180" s="55">
        <f t="shared" si="23"/>
        <v>163</v>
      </c>
      <c r="B180" s="179"/>
      <c r="C180" s="148" t="s">
        <v>266</v>
      </c>
      <c r="D180" s="141">
        <v>2</v>
      </c>
      <c r="E180" s="149" t="s">
        <v>273</v>
      </c>
      <c r="F180" s="137"/>
      <c r="G180" s="138"/>
      <c r="H180" s="138"/>
      <c r="I180" s="138"/>
      <c r="J180" s="166"/>
      <c r="K180" s="167"/>
      <c r="L180" s="138"/>
      <c r="M180" s="138"/>
      <c r="N180" s="138"/>
      <c r="O180" s="168"/>
      <c r="P180" s="111"/>
      <c r="Q180" s="173" t="str">
        <f t="shared" si="17"/>
        <v>Märgi x-ga enesehinnang</v>
      </c>
    </row>
    <row r="181" s="109" customFormat="1" ht="45" spans="1:17">
      <c r="A181" s="55">
        <f t="shared" si="23"/>
        <v>164</v>
      </c>
      <c r="B181" s="179"/>
      <c r="C181" s="148" t="s">
        <v>274</v>
      </c>
      <c r="D181" s="141">
        <v>2</v>
      </c>
      <c r="E181" s="116" t="s">
        <v>275</v>
      </c>
      <c r="F181" s="137"/>
      <c r="G181" s="138"/>
      <c r="H181" s="138"/>
      <c r="I181" s="138"/>
      <c r="J181" s="166"/>
      <c r="K181" s="167"/>
      <c r="L181" s="138"/>
      <c r="M181" s="138"/>
      <c r="N181" s="138"/>
      <c r="O181" s="168"/>
      <c r="P181" s="111"/>
      <c r="Q181" s="173" t="str">
        <f t="shared" si="17"/>
        <v>Märgi x-ga enesehinnang</v>
      </c>
    </row>
    <row r="182" s="109" customFormat="1" spans="1:17">
      <c r="A182" s="55">
        <f t="shared" si="23"/>
        <v>165</v>
      </c>
      <c r="B182" s="179"/>
      <c r="C182" s="148" t="s">
        <v>274</v>
      </c>
      <c r="D182" s="141">
        <v>2</v>
      </c>
      <c r="E182" s="149" t="s">
        <v>276</v>
      </c>
      <c r="F182" s="137"/>
      <c r="G182" s="138"/>
      <c r="H182" s="138"/>
      <c r="I182" s="138"/>
      <c r="J182" s="166"/>
      <c r="K182" s="167"/>
      <c r="L182" s="138"/>
      <c r="M182" s="138"/>
      <c r="N182" s="138"/>
      <c r="O182" s="168"/>
      <c r="P182" s="111"/>
      <c r="Q182" s="173" t="str">
        <f t="shared" ref="Q182:Q271" si="24">IF(COUNTIF(F182:I182,"X")&lt;&gt;1,"Märgi x-ga enesehinnang",IF(COUNTIF(K182:N182,"X")&lt;&gt;1,"Märgi x-ga töörühma hinnang",""))</f>
        <v>Märgi x-ga enesehinnang</v>
      </c>
    </row>
    <row r="183" s="109" customFormat="1" ht="45" spans="1:17">
      <c r="A183" s="55">
        <f t="shared" si="23"/>
        <v>166</v>
      </c>
      <c r="B183" s="179"/>
      <c r="C183" s="148" t="s">
        <v>274</v>
      </c>
      <c r="D183" s="141">
        <v>2</v>
      </c>
      <c r="E183" s="149" t="s">
        <v>277</v>
      </c>
      <c r="F183" s="137"/>
      <c r="G183" s="138"/>
      <c r="H183" s="138"/>
      <c r="I183" s="138"/>
      <c r="J183" s="166"/>
      <c r="K183" s="167"/>
      <c r="L183" s="138"/>
      <c r="M183" s="138"/>
      <c r="N183" s="138"/>
      <c r="O183" s="168"/>
      <c r="P183" s="111"/>
      <c r="Q183" s="173" t="str">
        <f t="shared" si="24"/>
        <v>Märgi x-ga enesehinnang</v>
      </c>
    </row>
    <row r="184" s="109" customFormat="1" ht="30" spans="1:17">
      <c r="A184" s="55">
        <f t="shared" si="23"/>
        <v>167</v>
      </c>
      <c r="B184" s="179"/>
      <c r="C184" s="148" t="s">
        <v>274</v>
      </c>
      <c r="D184" s="141">
        <v>2</v>
      </c>
      <c r="E184" s="149" t="s">
        <v>278</v>
      </c>
      <c r="F184" s="137"/>
      <c r="G184" s="138"/>
      <c r="H184" s="138"/>
      <c r="I184" s="138"/>
      <c r="J184" s="166"/>
      <c r="K184" s="167"/>
      <c r="L184" s="138"/>
      <c r="M184" s="138"/>
      <c r="N184" s="138"/>
      <c r="O184" s="168"/>
      <c r="P184" s="111"/>
      <c r="Q184" s="173" t="str">
        <f t="shared" si="24"/>
        <v>Märgi x-ga enesehinnang</v>
      </c>
    </row>
    <row r="185" s="109" customFormat="1" spans="1:17">
      <c r="A185" s="55">
        <f t="shared" si="23"/>
        <v>168</v>
      </c>
      <c r="B185" s="179"/>
      <c r="C185" s="148" t="s">
        <v>279</v>
      </c>
      <c r="D185" s="141">
        <v>2</v>
      </c>
      <c r="E185" s="116" t="s">
        <v>280</v>
      </c>
      <c r="F185" s="137"/>
      <c r="G185" s="138"/>
      <c r="H185" s="138"/>
      <c r="I185" s="138"/>
      <c r="J185" s="166"/>
      <c r="K185" s="167"/>
      <c r="L185" s="138"/>
      <c r="M185" s="138"/>
      <c r="N185" s="138"/>
      <c r="O185" s="168"/>
      <c r="P185" s="111"/>
      <c r="Q185" s="173" t="str">
        <f t="shared" si="24"/>
        <v>Märgi x-ga enesehinnang</v>
      </c>
    </row>
    <row r="186" s="109" customFormat="1" ht="45" spans="1:17">
      <c r="A186" s="55">
        <f t="shared" si="23"/>
        <v>169</v>
      </c>
      <c r="B186" s="179"/>
      <c r="C186" s="148" t="s">
        <v>279</v>
      </c>
      <c r="D186" s="141">
        <v>2</v>
      </c>
      <c r="E186" s="149" t="s">
        <v>281</v>
      </c>
      <c r="F186" s="137"/>
      <c r="G186" s="138"/>
      <c r="H186" s="138"/>
      <c r="I186" s="138"/>
      <c r="J186" s="166"/>
      <c r="K186" s="167"/>
      <c r="L186" s="138"/>
      <c r="M186" s="138"/>
      <c r="N186" s="138"/>
      <c r="O186" s="168"/>
      <c r="P186" s="111"/>
      <c r="Q186" s="173" t="str">
        <f t="shared" si="24"/>
        <v>Märgi x-ga enesehinnang</v>
      </c>
    </row>
    <row r="187" s="109" customFormat="1" ht="75" spans="1:17">
      <c r="A187" s="55">
        <f t="shared" si="23"/>
        <v>170</v>
      </c>
      <c r="B187" s="179"/>
      <c r="C187" s="148" t="s">
        <v>279</v>
      </c>
      <c r="D187" s="141">
        <v>2</v>
      </c>
      <c r="E187" s="149" t="s">
        <v>282</v>
      </c>
      <c r="F187" s="137"/>
      <c r="G187" s="138"/>
      <c r="H187" s="138"/>
      <c r="I187" s="138"/>
      <c r="J187" s="166"/>
      <c r="K187" s="167"/>
      <c r="L187" s="138"/>
      <c r="M187" s="138"/>
      <c r="N187" s="138"/>
      <c r="O187" s="168"/>
      <c r="P187" s="111"/>
      <c r="Q187" s="173" t="str">
        <f t="shared" si="24"/>
        <v>Märgi x-ga enesehinnang</v>
      </c>
    </row>
    <row r="188" s="109" customFormat="1" ht="45" spans="1:17">
      <c r="A188" s="55">
        <f t="shared" si="23"/>
        <v>171</v>
      </c>
      <c r="B188" s="179"/>
      <c r="C188" s="148" t="s">
        <v>283</v>
      </c>
      <c r="D188" s="141">
        <v>2</v>
      </c>
      <c r="E188" s="116" t="s">
        <v>284</v>
      </c>
      <c r="F188" s="137"/>
      <c r="G188" s="138"/>
      <c r="H188" s="138"/>
      <c r="I188" s="138"/>
      <c r="J188" s="166"/>
      <c r="K188" s="167"/>
      <c r="L188" s="138"/>
      <c r="M188" s="138"/>
      <c r="N188" s="138"/>
      <c r="O188" s="168"/>
      <c r="P188" s="111"/>
      <c r="Q188" s="173" t="str">
        <f t="shared" si="24"/>
        <v>Märgi x-ga enesehinnang</v>
      </c>
    </row>
    <row r="189" s="109" customFormat="1" ht="30" spans="1:17">
      <c r="A189" s="55">
        <f t="shared" si="23"/>
        <v>172</v>
      </c>
      <c r="B189" s="179"/>
      <c r="C189" s="148" t="s">
        <v>285</v>
      </c>
      <c r="D189" s="141">
        <v>2</v>
      </c>
      <c r="E189" s="116" t="s">
        <v>286</v>
      </c>
      <c r="F189" s="137"/>
      <c r="G189" s="138"/>
      <c r="H189" s="138"/>
      <c r="I189" s="138"/>
      <c r="J189" s="166"/>
      <c r="K189" s="167"/>
      <c r="L189" s="138"/>
      <c r="M189" s="138"/>
      <c r="N189" s="138"/>
      <c r="O189" s="168"/>
      <c r="P189" s="111"/>
      <c r="Q189" s="173" t="str">
        <f t="shared" si="24"/>
        <v>Märgi x-ga enesehinnang</v>
      </c>
    </row>
    <row r="190" s="109" customFormat="1" ht="60" spans="1:17">
      <c r="A190" s="55">
        <f t="shared" si="23"/>
        <v>173</v>
      </c>
      <c r="B190" s="179"/>
      <c r="C190" s="148" t="s">
        <v>285</v>
      </c>
      <c r="D190" s="141">
        <v>2</v>
      </c>
      <c r="E190" s="149" t="s">
        <v>287</v>
      </c>
      <c r="F190" s="137"/>
      <c r="G190" s="138"/>
      <c r="H190" s="138"/>
      <c r="I190" s="138"/>
      <c r="J190" s="166"/>
      <c r="K190" s="167"/>
      <c r="L190" s="138"/>
      <c r="M190" s="138"/>
      <c r="N190" s="138"/>
      <c r="O190" s="168"/>
      <c r="P190" s="111"/>
      <c r="Q190" s="173" t="str">
        <f t="shared" si="24"/>
        <v>Märgi x-ga enesehinnang</v>
      </c>
    </row>
    <row r="191" s="109" customFormat="1" ht="30" spans="1:17">
      <c r="A191" s="55">
        <f t="shared" si="23"/>
        <v>174</v>
      </c>
      <c r="B191" s="179"/>
      <c r="C191" s="148" t="s">
        <v>285</v>
      </c>
      <c r="D191" s="141">
        <v>2</v>
      </c>
      <c r="E191" s="149" t="s">
        <v>288</v>
      </c>
      <c r="F191" s="137"/>
      <c r="G191" s="138"/>
      <c r="H191" s="138"/>
      <c r="I191" s="138"/>
      <c r="J191" s="166"/>
      <c r="K191" s="167"/>
      <c r="L191" s="138"/>
      <c r="M191" s="138"/>
      <c r="N191" s="138"/>
      <c r="O191" s="168"/>
      <c r="P191" s="111"/>
      <c r="Q191" s="173" t="str">
        <f t="shared" si="24"/>
        <v>Märgi x-ga enesehinnang</v>
      </c>
    </row>
    <row r="192" s="109" customFormat="1" ht="60" spans="1:17">
      <c r="A192" s="55">
        <f t="shared" si="23"/>
        <v>175</v>
      </c>
      <c r="B192" s="179"/>
      <c r="C192" s="148" t="s">
        <v>289</v>
      </c>
      <c r="D192" s="141">
        <v>2</v>
      </c>
      <c r="E192" s="116" t="s">
        <v>290</v>
      </c>
      <c r="F192" s="137"/>
      <c r="G192" s="138"/>
      <c r="H192" s="138"/>
      <c r="I192" s="138"/>
      <c r="J192" s="166"/>
      <c r="K192" s="167"/>
      <c r="L192" s="138"/>
      <c r="M192" s="138"/>
      <c r="N192" s="138"/>
      <c r="O192" s="168"/>
      <c r="P192" s="111"/>
      <c r="Q192" s="173" t="str">
        <f t="shared" si="24"/>
        <v>Märgi x-ga enesehinnang</v>
      </c>
    </row>
    <row r="193" s="109" customFormat="1" ht="45" spans="1:17">
      <c r="A193" s="55">
        <f t="shared" si="23"/>
        <v>176</v>
      </c>
      <c r="B193" s="179"/>
      <c r="C193" s="148" t="s">
        <v>291</v>
      </c>
      <c r="D193" s="141">
        <v>2</v>
      </c>
      <c r="E193" s="116" t="s">
        <v>292</v>
      </c>
      <c r="F193" s="137"/>
      <c r="G193" s="138"/>
      <c r="H193" s="138"/>
      <c r="I193" s="138"/>
      <c r="J193" s="166"/>
      <c r="K193" s="167"/>
      <c r="L193" s="138"/>
      <c r="M193" s="138"/>
      <c r="N193" s="138"/>
      <c r="O193" s="168"/>
      <c r="P193" s="111"/>
      <c r="Q193" s="173" t="str">
        <f t="shared" si="24"/>
        <v>Märgi x-ga enesehinnang</v>
      </c>
    </row>
    <row r="194" s="109" customFormat="1" ht="45" spans="1:17">
      <c r="A194" s="55">
        <f t="shared" si="23"/>
        <v>177</v>
      </c>
      <c r="B194" s="179"/>
      <c r="C194" s="148" t="s">
        <v>291</v>
      </c>
      <c r="D194" s="141">
        <v>2</v>
      </c>
      <c r="E194" s="149" t="s">
        <v>293</v>
      </c>
      <c r="F194" s="137"/>
      <c r="G194" s="138"/>
      <c r="H194" s="138"/>
      <c r="I194" s="138"/>
      <c r="J194" s="166"/>
      <c r="K194" s="167"/>
      <c r="L194" s="138"/>
      <c r="M194" s="138"/>
      <c r="N194" s="138"/>
      <c r="O194" s="168"/>
      <c r="P194" s="111"/>
      <c r="Q194" s="173" t="str">
        <f t="shared" si="24"/>
        <v>Märgi x-ga enesehinnang</v>
      </c>
    </row>
    <row r="195" s="109" customFormat="1" ht="30" spans="1:17">
      <c r="A195" s="55">
        <f t="shared" si="23"/>
        <v>178</v>
      </c>
      <c r="B195" s="179"/>
      <c r="C195" s="148" t="s">
        <v>291</v>
      </c>
      <c r="D195" s="141">
        <v>2</v>
      </c>
      <c r="E195" s="149" t="s">
        <v>294</v>
      </c>
      <c r="F195" s="137"/>
      <c r="G195" s="138"/>
      <c r="H195" s="138"/>
      <c r="I195" s="138"/>
      <c r="J195" s="166"/>
      <c r="K195" s="167"/>
      <c r="L195" s="138"/>
      <c r="M195" s="138"/>
      <c r="N195" s="138"/>
      <c r="O195" s="168"/>
      <c r="P195" s="111"/>
      <c r="Q195" s="173" t="str">
        <f t="shared" si="24"/>
        <v>Märgi x-ga enesehinnang</v>
      </c>
    </row>
    <row r="196" s="109" customFormat="1" ht="105" spans="1:17">
      <c r="A196" s="55">
        <f t="shared" ref="A196:A219" si="25">A195+1</f>
        <v>179</v>
      </c>
      <c r="B196" s="179"/>
      <c r="C196" s="148" t="s">
        <v>295</v>
      </c>
      <c r="D196" s="141">
        <v>2</v>
      </c>
      <c r="E196" s="116" t="s">
        <v>296</v>
      </c>
      <c r="F196" s="137"/>
      <c r="G196" s="138"/>
      <c r="H196" s="138"/>
      <c r="I196" s="138"/>
      <c r="J196" s="166"/>
      <c r="K196" s="167"/>
      <c r="L196" s="138"/>
      <c r="M196" s="138"/>
      <c r="N196" s="138"/>
      <c r="O196" s="168"/>
      <c r="P196" s="111"/>
      <c r="Q196" s="173" t="str">
        <f t="shared" si="24"/>
        <v>Märgi x-ga enesehinnang</v>
      </c>
    </row>
    <row r="197" s="109" customFormat="1" ht="90" spans="1:17">
      <c r="A197" s="55">
        <f t="shared" si="25"/>
        <v>180</v>
      </c>
      <c r="B197" s="179"/>
      <c r="C197" s="148" t="s">
        <v>297</v>
      </c>
      <c r="D197" s="141">
        <v>2</v>
      </c>
      <c r="E197" s="116" t="s">
        <v>298</v>
      </c>
      <c r="F197" s="137"/>
      <c r="G197" s="138"/>
      <c r="H197" s="138"/>
      <c r="I197" s="138"/>
      <c r="J197" s="166"/>
      <c r="K197" s="167"/>
      <c r="L197" s="138"/>
      <c r="M197" s="138"/>
      <c r="N197" s="138"/>
      <c r="O197" s="168"/>
      <c r="P197" s="111"/>
      <c r="Q197" s="173" t="str">
        <f t="shared" si="24"/>
        <v>Märgi x-ga enesehinnang</v>
      </c>
    </row>
    <row r="198" s="109" customFormat="1" ht="45" spans="1:17">
      <c r="A198" s="55">
        <f t="shared" si="25"/>
        <v>181</v>
      </c>
      <c r="B198" s="179"/>
      <c r="C198" s="148" t="s">
        <v>297</v>
      </c>
      <c r="D198" s="141">
        <v>2</v>
      </c>
      <c r="E198" s="149" t="s">
        <v>299</v>
      </c>
      <c r="F198" s="137"/>
      <c r="G198" s="138"/>
      <c r="H198" s="138"/>
      <c r="I198" s="138"/>
      <c r="J198" s="166"/>
      <c r="K198" s="167"/>
      <c r="L198" s="138"/>
      <c r="M198" s="138"/>
      <c r="N198" s="138"/>
      <c r="O198" s="168"/>
      <c r="P198" s="111"/>
      <c r="Q198" s="173" t="str">
        <f t="shared" si="24"/>
        <v>Märgi x-ga enesehinnang</v>
      </c>
    </row>
    <row r="199" s="109" customFormat="1" ht="45" spans="1:17">
      <c r="A199" s="55">
        <f t="shared" si="25"/>
        <v>182</v>
      </c>
      <c r="B199" s="179"/>
      <c r="C199" s="148" t="s">
        <v>297</v>
      </c>
      <c r="D199" s="141">
        <v>2</v>
      </c>
      <c r="E199" s="149" t="s">
        <v>300</v>
      </c>
      <c r="F199" s="137"/>
      <c r="G199" s="138"/>
      <c r="H199" s="138"/>
      <c r="I199" s="138"/>
      <c r="J199" s="166"/>
      <c r="K199" s="167"/>
      <c r="L199" s="138"/>
      <c r="M199" s="138"/>
      <c r="N199" s="138"/>
      <c r="O199" s="168"/>
      <c r="P199" s="111"/>
      <c r="Q199" s="173" t="str">
        <f t="shared" si="24"/>
        <v>Märgi x-ga enesehinnang</v>
      </c>
    </row>
    <row r="200" s="109" customFormat="1" ht="105" spans="1:17">
      <c r="A200" s="55">
        <f t="shared" si="25"/>
        <v>183</v>
      </c>
      <c r="B200" s="179"/>
      <c r="C200" s="148" t="s">
        <v>301</v>
      </c>
      <c r="D200" s="141">
        <v>2</v>
      </c>
      <c r="E200" s="116" t="s">
        <v>302</v>
      </c>
      <c r="F200" s="137"/>
      <c r="G200" s="138"/>
      <c r="H200" s="138"/>
      <c r="I200" s="138"/>
      <c r="J200" s="166"/>
      <c r="K200" s="167"/>
      <c r="L200" s="138"/>
      <c r="M200" s="138"/>
      <c r="N200" s="138"/>
      <c r="O200" s="168"/>
      <c r="P200" s="111"/>
      <c r="Q200" s="173" t="str">
        <f t="shared" si="24"/>
        <v>Märgi x-ga enesehinnang</v>
      </c>
    </row>
    <row r="201" s="109" customFormat="1" spans="1:17">
      <c r="A201" s="55">
        <f t="shared" si="25"/>
        <v>184</v>
      </c>
      <c r="B201" s="179"/>
      <c r="C201" s="148" t="s">
        <v>301</v>
      </c>
      <c r="D201" s="141">
        <v>2</v>
      </c>
      <c r="E201" s="149" t="s">
        <v>303</v>
      </c>
      <c r="F201" s="137"/>
      <c r="G201" s="138"/>
      <c r="H201" s="138"/>
      <c r="I201" s="138"/>
      <c r="J201" s="166"/>
      <c r="K201" s="167"/>
      <c r="L201" s="138"/>
      <c r="M201" s="138"/>
      <c r="N201" s="138"/>
      <c r="O201" s="168"/>
      <c r="P201" s="111"/>
      <c r="Q201" s="173" t="str">
        <f t="shared" si="24"/>
        <v>Märgi x-ga enesehinnang</v>
      </c>
    </row>
    <row r="202" s="109" customFormat="1" ht="30" spans="1:17">
      <c r="A202" s="55">
        <f t="shared" si="25"/>
        <v>185</v>
      </c>
      <c r="B202" s="179"/>
      <c r="C202" s="148" t="s">
        <v>301</v>
      </c>
      <c r="D202" s="141">
        <v>2</v>
      </c>
      <c r="E202" s="149" t="s">
        <v>304</v>
      </c>
      <c r="F202" s="137"/>
      <c r="G202" s="138"/>
      <c r="H202" s="138"/>
      <c r="I202" s="138"/>
      <c r="J202" s="166"/>
      <c r="K202" s="167"/>
      <c r="L202" s="138"/>
      <c r="M202" s="138"/>
      <c r="N202" s="138"/>
      <c r="O202" s="168"/>
      <c r="P202" s="111"/>
      <c r="Q202" s="173" t="str">
        <f t="shared" si="24"/>
        <v>Märgi x-ga enesehinnang</v>
      </c>
    </row>
    <row r="203" s="109" customFormat="1" spans="1:17">
      <c r="A203" s="55">
        <f t="shared" si="25"/>
        <v>186</v>
      </c>
      <c r="B203" s="179"/>
      <c r="C203" s="148" t="s">
        <v>301</v>
      </c>
      <c r="D203" s="141">
        <v>2</v>
      </c>
      <c r="E203" s="149" t="s">
        <v>305</v>
      </c>
      <c r="F203" s="137"/>
      <c r="G203" s="138"/>
      <c r="H203" s="138"/>
      <c r="I203" s="138"/>
      <c r="J203" s="166"/>
      <c r="K203" s="167"/>
      <c r="L203" s="138"/>
      <c r="M203" s="138"/>
      <c r="N203" s="138"/>
      <c r="O203" s="168"/>
      <c r="P203" s="111"/>
      <c r="Q203" s="173" t="str">
        <f t="shared" si="24"/>
        <v>Märgi x-ga enesehinnang</v>
      </c>
    </row>
    <row r="204" s="109" customFormat="1" ht="75" spans="1:17">
      <c r="A204" s="55">
        <f t="shared" si="25"/>
        <v>187</v>
      </c>
      <c r="B204" s="179"/>
      <c r="C204" s="148" t="s">
        <v>306</v>
      </c>
      <c r="D204" s="141">
        <v>2</v>
      </c>
      <c r="E204" s="116" t="s">
        <v>307</v>
      </c>
      <c r="F204" s="137"/>
      <c r="G204" s="138"/>
      <c r="H204" s="138"/>
      <c r="I204" s="138"/>
      <c r="J204" s="166"/>
      <c r="K204" s="167"/>
      <c r="L204" s="138"/>
      <c r="M204" s="138"/>
      <c r="N204" s="138"/>
      <c r="O204" s="168"/>
      <c r="P204" s="111"/>
      <c r="Q204" s="173" t="str">
        <f t="shared" si="24"/>
        <v>Märgi x-ga enesehinnang</v>
      </c>
    </row>
    <row r="205" s="109" customFormat="1" ht="60" spans="1:17">
      <c r="A205" s="55">
        <f t="shared" si="25"/>
        <v>188</v>
      </c>
      <c r="B205" s="179" t="s">
        <v>308</v>
      </c>
      <c r="C205" s="148" t="s">
        <v>309</v>
      </c>
      <c r="D205" s="141">
        <v>2</v>
      </c>
      <c r="E205" s="116" t="s">
        <v>310</v>
      </c>
      <c r="F205" s="137"/>
      <c r="G205" s="138"/>
      <c r="H205" s="138"/>
      <c r="I205" s="138"/>
      <c r="J205" s="166"/>
      <c r="K205" s="167"/>
      <c r="L205" s="138"/>
      <c r="M205" s="138"/>
      <c r="N205" s="138"/>
      <c r="O205" s="168"/>
      <c r="P205" s="111"/>
      <c r="Q205" s="173" t="str">
        <f t="shared" si="24"/>
        <v>Märgi x-ga enesehinnang</v>
      </c>
    </row>
    <row r="206" s="109" customFormat="1" ht="45" spans="1:17">
      <c r="A206" s="55">
        <f t="shared" si="25"/>
        <v>189</v>
      </c>
      <c r="B206" s="179"/>
      <c r="C206" s="148" t="s">
        <v>311</v>
      </c>
      <c r="D206" s="141">
        <v>2</v>
      </c>
      <c r="E206" s="116" t="s">
        <v>312</v>
      </c>
      <c r="F206" s="137"/>
      <c r="G206" s="138"/>
      <c r="H206" s="138"/>
      <c r="I206" s="138"/>
      <c r="J206" s="166"/>
      <c r="K206" s="167"/>
      <c r="L206" s="138"/>
      <c r="M206" s="138"/>
      <c r="N206" s="138"/>
      <c r="O206" s="168"/>
      <c r="P206" s="111"/>
      <c r="Q206" s="173" t="str">
        <f t="shared" si="24"/>
        <v>Märgi x-ga enesehinnang</v>
      </c>
    </row>
    <row r="207" s="109" customFormat="1" ht="30" spans="1:17">
      <c r="A207" s="55">
        <f t="shared" si="25"/>
        <v>190</v>
      </c>
      <c r="B207" s="179"/>
      <c r="C207" s="148" t="s">
        <v>311</v>
      </c>
      <c r="D207" s="141">
        <v>2</v>
      </c>
      <c r="E207" s="149" t="s">
        <v>313</v>
      </c>
      <c r="F207" s="137"/>
      <c r="G207" s="138"/>
      <c r="H207" s="138"/>
      <c r="I207" s="138"/>
      <c r="J207" s="166"/>
      <c r="K207" s="167"/>
      <c r="L207" s="138"/>
      <c r="M207" s="138"/>
      <c r="N207" s="138"/>
      <c r="O207" s="168"/>
      <c r="P207" s="111"/>
      <c r="Q207" s="173" t="str">
        <f t="shared" si="24"/>
        <v>Märgi x-ga enesehinnang</v>
      </c>
    </row>
    <row r="208" s="109" customFormat="1" ht="75" spans="1:17">
      <c r="A208" s="55">
        <f t="shared" si="25"/>
        <v>191</v>
      </c>
      <c r="B208" s="179"/>
      <c r="C208" s="148" t="s">
        <v>311</v>
      </c>
      <c r="D208" s="141">
        <v>2</v>
      </c>
      <c r="E208" s="149" t="s">
        <v>314</v>
      </c>
      <c r="F208" s="137"/>
      <c r="G208" s="138"/>
      <c r="H208" s="138"/>
      <c r="I208" s="138"/>
      <c r="J208" s="166"/>
      <c r="K208" s="167"/>
      <c r="L208" s="138"/>
      <c r="M208" s="138"/>
      <c r="N208" s="138"/>
      <c r="O208" s="168"/>
      <c r="P208" s="111"/>
      <c r="Q208" s="173" t="str">
        <f t="shared" si="24"/>
        <v>Märgi x-ga enesehinnang</v>
      </c>
    </row>
    <row r="209" s="109" customFormat="1" ht="30" spans="1:17">
      <c r="A209" s="55">
        <f t="shared" si="25"/>
        <v>192</v>
      </c>
      <c r="B209" s="179"/>
      <c r="C209" s="148" t="s">
        <v>311</v>
      </c>
      <c r="D209" s="141">
        <v>2</v>
      </c>
      <c r="E209" s="149" t="s">
        <v>315</v>
      </c>
      <c r="F209" s="137"/>
      <c r="G209" s="138"/>
      <c r="H209" s="138"/>
      <c r="I209" s="138"/>
      <c r="J209" s="166"/>
      <c r="K209" s="167"/>
      <c r="L209" s="138"/>
      <c r="M209" s="138"/>
      <c r="N209" s="138"/>
      <c r="O209" s="168"/>
      <c r="P209" s="111"/>
      <c r="Q209" s="173" t="str">
        <f t="shared" si="24"/>
        <v>Märgi x-ga enesehinnang</v>
      </c>
    </row>
    <row r="210" s="109" customFormat="1" ht="45" spans="1:17">
      <c r="A210" s="55">
        <f t="shared" si="25"/>
        <v>193</v>
      </c>
      <c r="B210" s="179"/>
      <c r="C210" s="148" t="s">
        <v>316</v>
      </c>
      <c r="D210" s="141">
        <v>2</v>
      </c>
      <c r="E210" s="116" t="s">
        <v>317</v>
      </c>
      <c r="F210" s="137"/>
      <c r="G210" s="138"/>
      <c r="H210" s="138"/>
      <c r="I210" s="138"/>
      <c r="J210" s="166"/>
      <c r="K210" s="167"/>
      <c r="L210" s="138"/>
      <c r="M210" s="138"/>
      <c r="N210" s="138"/>
      <c r="O210" s="168"/>
      <c r="P210" s="111"/>
      <c r="Q210" s="173" t="str">
        <f t="shared" si="24"/>
        <v>Märgi x-ga enesehinnang</v>
      </c>
    </row>
    <row r="211" s="109" customFormat="1" spans="1:17">
      <c r="A211" s="55">
        <f t="shared" si="25"/>
        <v>194</v>
      </c>
      <c r="B211" s="179"/>
      <c r="C211" s="148" t="s">
        <v>316</v>
      </c>
      <c r="D211" s="141">
        <v>2</v>
      </c>
      <c r="E211" s="149" t="s">
        <v>318</v>
      </c>
      <c r="F211" s="137"/>
      <c r="G211" s="138"/>
      <c r="H211" s="138"/>
      <c r="I211" s="138"/>
      <c r="J211" s="166"/>
      <c r="K211" s="167"/>
      <c r="L211" s="138"/>
      <c r="M211" s="138"/>
      <c r="N211" s="138"/>
      <c r="O211" s="168"/>
      <c r="P211" s="111"/>
      <c r="Q211" s="173" t="str">
        <f t="shared" si="24"/>
        <v>Märgi x-ga enesehinnang</v>
      </c>
    </row>
    <row r="212" s="109" customFormat="1" spans="1:17">
      <c r="A212" s="55">
        <f t="shared" si="25"/>
        <v>195</v>
      </c>
      <c r="B212" s="179"/>
      <c r="C212" s="148" t="s">
        <v>316</v>
      </c>
      <c r="D212" s="141">
        <v>2</v>
      </c>
      <c r="E212" s="149" t="s">
        <v>319</v>
      </c>
      <c r="F212" s="137"/>
      <c r="G212" s="138"/>
      <c r="H212" s="138"/>
      <c r="I212" s="138"/>
      <c r="J212" s="166"/>
      <c r="K212" s="167"/>
      <c r="L212" s="138"/>
      <c r="M212" s="138"/>
      <c r="N212" s="138"/>
      <c r="O212" s="168"/>
      <c r="P212" s="111"/>
      <c r="Q212" s="173" t="str">
        <f t="shared" si="24"/>
        <v>Märgi x-ga enesehinnang</v>
      </c>
    </row>
    <row r="213" s="109" customFormat="1" ht="45" spans="1:17">
      <c r="A213" s="55">
        <f t="shared" si="25"/>
        <v>196</v>
      </c>
      <c r="B213" s="179"/>
      <c r="C213" s="148" t="s">
        <v>316</v>
      </c>
      <c r="D213" s="141">
        <v>2</v>
      </c>
      <c r="E213" s="151" t="s">
        <v>320</v>
      </c>
      <c r="F213" s="137"/>
      <c r="G213" s="138"/>
      <c r="H213" s="138"/>
      <c r="I213" s="138"/>
      <c r="J213" s="166"/>
      <c r="K213" s="167"/>
      <c r="L213" s="138"/>
      <c r="M213" s="138"/>
      <c r="N213" s="138"/>
      <c r="O213" s="168"/>
      <c r="P213" s="111"/>
      <c r="Q213" s="173" t="str">
        <f t="shared" si="24"/>
        <v>Märgi x-ga enesehinnang</v>
      </c>
    </row>
    <row r="214" s="109" customFormat="1" ht="30" spans="1:17">
      <c r="A214" s="55">
        <f t="shared" si="25"/>
        <v>197</v>
      </c>
      <c r="B214" s="179"/>
      <c r="C214" s="148" t="s">
        <v>316</v>
      </c>
      <c r="D214" s="141">
        <v>2</v>
      </c>
      <c r="E214" s="151" t="s">
        <v>321</v>
      </c>
      <c r="F214" s="137"/>
      <c r="G214" s="138"/>
      <c r="H214" s="138"/>
      <c r="I214" s="138"/>
      <c r="J214" s="166"/>
      <c r="K214" s="167"/>
      <c r="L214" s="138"/>
      <c r="M214" s="138"/>
      <c r="N214" s="138"/>
      <c r="O214" s="168"/>
      <c r="P214" s="111"/>
      <c r="Q214" s="173" t="str">
        <f t="shared" si="24"/>
        <v>Märgi x-ga enesehinnang</v>
      </c>
    </row>
    <row r="215" s="109" customFormat="1" ht="90" spans="1:17">
      <c r="A215" s="55">
        <f t="shared" si="25"/>
        <v>198</v>
      </c>
      <c r="B215" s="179"/>
      <c r="C215" s="148" t="s">
        <v>322</v>
      </c>
      <c r="D215" s="141">
        <v>2</v>
      </c>
      <c r="E215" s="116" t="s">
        <v>323</v>
      </c>
      <c r="F215" s="137"/>
      <c r="G215" s="138"/>
      <c r="H215" s="138"/>
      <c r="I215" s="138"/>
      <c r="J215" s="166"/>
      <c r="K215" s="167"/>
      <c r="L215" s="138"/>
      <c r="M215" s="138"/>
      <c r="N215" s="138"/>
      <c r="O215" s="168"/>
      <c r="P215" s="111"/>
      <c r="Q215" s="173" t="str">
        <f t="shared" si="24"/>
        <v>Märgi x-ga enesehinnang</v>
      </c>
    </row>
    <row r="216" s="109" customFormat="1" ht="30" spans="1:17">
      <c r="A216" s="55">
        <f t="shared" si="25"/>
        <v>199</v>
      </c>
      <c r="B216" s="179" t="s">
        <v>324</v>
      </c>
      <c r="C216" s="148" t="s">
        <v>167</v>
      </c>
      <c r="D216" s="141">
        <v>2</v>
      </c>
      <c r="E216" s="116" t="s">
        <v>168</v>
      </c>
      <c r="F216" s="137"/>
      <c r="G216" s="138"/>
      <c r="H216" s="138"/>
      <c r="I216" s="138"/>
      <c r="J216" s="166"/>
      <c r="K216" s="167"/>
      <c r="L216" s="138"/>
      <c r="M216" s="138"/>
      <c r="N216" s="138"/>
      <c r="O216" s="168"/>
      <c r="P216" s="111"/>
      <c r="Q216" s="173" t="str">
        <f t="shared" si="24"/>
        <v>Märgi x-ga enesehinnang</v>
      </c>
    </row>
    <row r="217" s="109" customFormat="1" ht="90" spans="1:17">
      <c r="A217" s="55">
        <f t="shared" si="25"/>
        <v>200</v>
      </c>
      <c r="B217" s="179"/>
      <c r="C217" s="148" t="s">
        <v>167</v>
      </c>
      <c r="D217" s="141">
        <v>2</v>
      </c>
      <c r="E217" s="149" t="s">
        <v>325</v>
      </c>
      <c r="F217" s="137"/>
      <c r="G217" s="138"/>
      <c r="H217" s="138"/>
      <c r="I217" s="138"/>
      <c r="J217" s="166"/>
      <c r="K217" s="167"/>
      <c r="L217" s="138"/>
      <c r="M217" s="138"/>
      <c r="N217" s="138"/>
      <c r="O217" s="168"/>
      <c r="P217" s="111"/>
      <c r="Q217" s="173" t="str">
        <f t="shared" si="24"/>
        <v>Märgi x-ga enesehinnang</v>
      </c>
    </row>
    <row r="218" s="109" customFormat="1" ht="150" spans="1:17">
      <c r="A218" s="55">
        <f t="shared" si="25"/>
        <v>201</v>
      </c>
      <c r="B218" s="179"/>
      <c r="C218" s="148" t="s">
        <v>326</v>
      </c>
      <c r="D218" s="141">
        <v>3</v>
      </c>
      <c r="E218" s="116" t="s">
        <v>327</v>
      </c>
      <c r="F218" s="137"/>
      <c r="G218" s="138"/>
      <c r="H218" s="138"/>
      <c r="I218" s="138"/>
      <c r="J218" s="166"/>
      <c r="K218" s="167"/>
      <c r="L218" s="138"/>
      <c r="M218" s="138"/>
      <c r="N218" s="138"/>
      <c r="O218" s="168"/>
      <c r="P218" s="111"/>
      <c r="Q218" s="173" t="str">
        <f t="shared" si="24"/>
        <v>Märgi x-ga enesehinnang</v>
      </c>
    </row>
    <row r="219" s="109" customFormat="1" ht="30" spans="1:17">
      <c r="A219" s="55">
        <f t="shared" si="25"/>
        <v>202</v>
      </c>
      <c r="B219" s="179"/>
      <c r="C219" s="148" t="s">
        <v>328</v>
      </c>
      <c r="D219" s="141">
        <v>3</v>
      </c>
      <c r="E219" s="116" t="s">
        <v>329</v>
      </c>
      <c r="F219" s="137"/>
      <c r="G219" s="138"/>
      <c r="H219" s="138"/>
      <c r="I219" s="138"/>
      <c r="J219" s="166"/>
      <c r="K219" s="167"/>
      <c r="L219" s="138"/>
      <c r="M219" s="138"/>
      <c r="N219" s="138"/>
      <c r="O219" s="168"/>
      <c r="P219" s="111"/>
      <c r="Q219" s="173" t="str">
        <f t="shared" si="24"/>
        <v>Märgi x-ga enesehinnang</v>
      </c>
    </row>
    <row r="220" s="109" customFormat="1" spans="1:17">
      <c r="A220" s="130"/>
      <c r="B220" s="175"/>
      <c r="C220" s="153" t="s">
        <v>330</v>
      </c>
      <c r="D220" s="142"/>
      <c r="E220" s="147"/>
      <c r="F220" s="139"/>
      <c r="G220" s="140"/>
      <c r="H220" s="140"/>
      <c r="I220" s="140"/>
      <c r="J220" s="169"/>
      <c r="K220" s="140"/>
      <c r="L220" s="140"/>
      <c r="M220" s="140"/>
      <c r="N220" s="140"/>
      <c r="O220" s="170"/>
      <c r="P220" s="162"/>
      <c r="Q220" s="172"/>
    </row>
    <row r="221" s="109" customFormat="1" ht="30" spans="1:17">
      <c r="A221" s="55">
        <f>A219+1</f>
        <v>203</v>
      </c>
      <c r="B221" s="177"/>
      <c r="C221" s="148" t="s">
        <v>331</v>
      </c>
      <c r="D221" s="141">
        <v>2</v>
      </c>
      <c r="E221" s="116" t="s">
        <v>332</v>
      </c>
      <c r="F221" s="137"/>
      <c r="G221" s="138"/>
      <c r="H221" s="138"/>
      <c r="I221" s="138"/>
      <c r="J221" s="166"/>
      <c r="K221" s="167"/>
      <c r="L221" s="138"/>
      <c r="M221" s="138"/>
      <c r="N221" s="138"/>
      <c r="O221" s="168"/>
      <c r="P221" s="111"/>
      <c r="Q221" s="173" t="str">
        <f t="shared" ref="Q221:Q240" si="26">IF(COUNTIF(F221:I221,"X")&lt;&gt;1,"Märgi x-ga enesehinnang",IF(COUNTIF(K221:N221,"X")&lt;&gt;1,"Märgi x-ga töörühma hinnang",""))</f>
        <v>Märgi x-ga enesehinnang</v>
      </c>
    </row>
    <row r="222" s="109" customFormat="1" ht="60" spans="1:17">
      <c r="A222" s="55">
        <f t="shared" ref="A222:A240" si="27">A221+1</f>
        <v>204</v>
      </c>
      <c r="B222" s="177"/>
      <c r="C222" s="148" t="s">
        <v>331</v>
      </c>
      <c r="D222" s="141">
        <v>2</v>
      </c>
      <c r="E222" s="149" t="s">
        <v>333</v>
      </c>
      <c r="F222" s="137"/>
      <c r="G222" s="138"/>
      <c r="H222" s="138"/>
      <c r="I222" s="138"/>
      <c r="J222" s="166"/>
      <c r="K222" s="167"/>
      <c r="L222" s="138"/>
      <c r="M222" s="138"/>
      <c r="N222" s="138"/>
      <c r="O222" s="168"/>
      <c r="P222" s="111"/>
      <c r="Q222" s="173" t="str">
        <f t="shared" si="26"/>
        <v>Märgi x-ga enesehinnang</v>
      </c>
    </row>
    <row r="223" s="109" customFormat="1" ht="60" spans="1:17">
      <c r="A223" s="55">
        <f t="shared" si="27"/>
        <v>205</v>
      </c>
      <c r="B223" s="177"/>
      <c r="C223" s="148" t="s">
        <v>331</v>
      </c>
      <c r="D223" s="141">
        <v>2</v>
      </c>
      <c r="E223" s="149" t="s">
        <v>334</v>
      </c>
      <c r="F223" s="137"/>
      <c r="G223" s="138"/>
      <c r="H223" s="138"/>
      <c r="I223" s="138"/>
      <c r="J223" s="166"/>
      <c r="K223" s="167"/>
      <c r="L223" s="138"/>
      <c r="M223" s="138"/>
      <c r="N223" s="138"/>
      <c r="O223" s="168"/>
      <c r="P223" s="111"/>
      <c r="Q223" s="173" t="str">
        <f t="shared" si="26"/>
        <v>Märgi x-ga enesehinnang</v>
      </c>
    </row>
    <row r="224" s="109" customFormat="1" ht="45" spans="1:17">
      <c r="A224" s="55">
        <f t="shared" si="27"/>
        <v>206</v>
      </c>
      <c r="B224" s="177"/>
      <c r="C224" s="148" t="s">
        <v>331</v>
      </c>
      <c r="D224" s="141">
        <v>2</v>
      </c>
      <c r="E224" s="149" t="s">
        <v>335</v>
      </c>
      <c r="F224" s="137"/>
      <c r="G224" s="138"/>
      <c r="H224" s="138"/>
      <c r="I224" s="138"/>
      <c r="J224" s="166"/>
      <c r="K224" s="167"/>
      <c r="L224" s="138"/>
      <c r="M224" s="138"/>
      <c r="N224" s="138"/>
      <c r="O224" s="168"/>
      <c r="P224" s="111"/>
      <c r="Q224" s="173" t="str">
        <f t="shared" si="26"/>
        <v>Märgi x-ga enesehinnang</v>
      </c>
    </row>
    <row r="225" s="109" customFormat="1" ht="90" spans="1:17">
      <c r="A225" s="55">
        <f t="shared" si="27"/>
        <v>207</v>
      </c>
      <c r="B225" s="177"/>
      <c r="C225" s="148" t="s">
        <v>331</v>
      </c>
      <c r="D225" s="141">
        <v>2</v>
      </c>
      <c r="E225" s="116" t="s">
        <v>336</v>
      </c>
      <c r="F225" s="137"/>
      <c r="G225" s="138"/>
      <c r="H225" s="138"/>
      <c r="I225" s="138"/>
      <c r="J225" s="166"/>
      <c r="K225" s="167"/>
      <c r="L225" s="138"/>
      <c r="M225" s="138"/>
      <c r="N225" s="138"/>
      <c r="O225" s="168"/>
      <c r="P225" s="111"/>
      <c r="Q225" s="173" t="str">
        <f t="shared" si="26"/>
        <v>Märgi x-ga enesehinnang</v>
      </c>
    </row>
    <row r="226" s="109" customFormat="1" spans="1:17">
      <c r="A226" s="55">
        <f t="shared" si="27"/>
        <v>208</v>
      </c>
      <c r="B226" s="177"/>
      <c r="C226" s="148" t="s">
        <v>337</v>
      </c>
      <c r="D226" s="141">
        <v>2</v>
      </c>
      <c r="E226" s="116" t="s">
        <v>338</v>
      </c>
      <c r="F226" s="137"/>
      <c r="G226" s="138"/>
      <c r="H226" s="138"/>
      <c r="I226" s="138"/>
      <c r="J226" s="166"/>
      <c r="K226" s="167"/>
      <c r="L226" s="138"/>
      <c r="M226" s="138"/>
      <c r="N226" s="138"/>
      <c r="O226" s="168"/>
      <c r="P226" s="111"/>
      <c r="Q226" s="173" t="str">
        <f t="shared" si="26"/>
        <v>Märgi x-ga enesehinnang</v>
      </c>
    </row>
    <row r="227" s="109" customFormat="1" ht="60" spans="1:17">
      <c r="A227" s="55">
        <f t="shared" si="27"/>
        <v>209</v>
      </c>
      <c r="B227" s="177"/>
      <c r="C227" s="148" t="s">
        <v>337</v>
      </c>
      <c r="D227" s="141">
        <v>2</v>
      </c>
      <c r="E227" s="149" t="s">
        <v>339</v>
      </c>
      <c r="F227" s="137"/>
      <c r="G227" s="138"/>
      <c r="H227" s="138"/>
      <c r="I227" s="138"/>
      <c r="J227" s="166"/>
      <c r="K227" s="167"/>
      <c r="L227" s="138"/>
      <c r="M227" s="138"/>
      <c r="N227" s="138"/>
      <c r="O227" s="168"/>
      <c r="P227" s="111"/>
      <c r="Q227" s="173" t="str">
        <f t="shared" si="26"/>
        <v>Märgi x-ga enesehinnang</v>
      </c>
    </row>
    <row r="228" s="109" customFormat="1" ht="60" spans="1:17">
      <c r="A228" s="55">
        <f t="shared" si="27"/>
        <v>210</v>
      </c>
      <c r="B228" s="177"/>
      <c r="C228" s="148" t="s">
        <v>337</v>
      </c>
      <c r="D228" s="141">
        <v>2</v>
      </c>
      <c r="E228" s="149" t="s">
        <v>340</v>
      </c>
      <c r="F228" s="137"/>
      <c r="G228" s="138"/>
      <c r="H228" s="138"/>
      <c r="I228" s="138"/>
      <c r="J228" s="166"/>
      <c r="K228" s="167"/>
      <c r="L228" s="138"/>
      <c r="M228" s="138"/>
      <c r="N228" s="138"/>
      <c r="O228" s="168"/>
      <c r="P228" s="111"/>
      <c r="Q228" s="173" t="str">
        <f t="shared" si="26"/>
        <v>Märgi x-ga enesehinnang</v>
      </c>
    </row>
    <row r="229" s="109" customFormat="1" ht="30" spans="1:17">
      <c r="A229" s="55">
        <f t="shared" si="27"/>
        <v>211</v>
      </c>
      <c r="B229" s="179" t="s">
        <v>341</v>
      </c>
      <c r="C229" s="148" t="s">
        <v>342</v>
      </c>
      <c r="D229" s="141">
        <v>2</v>
      </c>
      <c r="E229" s="116" t="s">
        <v>343</v>
      </c>
      <c r="F229" s="137"/>
      <c r="G229" s="138"/>
      <c r="H229" s="138"/>
      <c r="I229" s="138"/>
      <c r="J229" s="166"/>
      <c r="K229" s="167"/>
      <c r="L229" s="138"/>
      <c r="M229" s="138"/>
      <c r="N229" s="138"/>
      <c r="O229" s="168"/>
      <c r="P229" s="111"/>
      <c r="Q229" s="173" t="str">
        <f t="shared" si="26"/>
        <v>Märgi x-ga enesehinnang</v>
      </c>
    </row>
    <row r="230" s="109" customFormat="1" ht="45" spans="1:17">
      <c r="A230" s="55">
        <f t="shared" si="27"/>
        <v>212</v>
      </c>
      <c r="B230" s="179"/>
      <c r="C230" s="148" t="s">
        <v>342</v>
      </c>
      <c r="D230" s="141">
        <v>2</v>
      </c>
      <c r="E230" s="149" t="s">
        <v>344</v>
      </c>
      <c r="F230" s="137"/>
      <c r="G230" s="138"/>
      <c r="H230" s="138"/>
      <c r="I230" s="138"/>
      <c r="J230" s="166"/>
      <c r="K230" s="167"/>
      <c r="L230" s="138"/>
      <c r="M230" s="138"/>
      <c r="N230" s="138"/>
      <c r="O230" s="168"/>
      <c r="P230" s="111"/>
      <c r="Q230" s="173" t="str">
        <f t="shared" si="26"/>
        <v>Märgi x-ga enesehinnang</v>
      </c>
    </row>
    <row r="231" s="109" customFormat="1" ht="45" spans="1:17">
      <c r="A231" s="55">
        <f t="shared" si="27"/>
        <v>213</v>
      </c>
      <c r="B231" s="179"/>
      <c r="C231" s="148" t="s">
        <v>342</v>
      </c>
      <c r="D231" s="141">
        <v>2</v>
      </c>
      <c r="E231" s="149" t="s">
        <v>345</v>
      </c>
      <c r="F231" s="137"/>
      <c r="G231" s="138"/>
      <c r="H231" s="138"/>
      <c r="I231" s="138"/>
      <c r="J231" s="166"/>
      <c r="K231" s="167"/>
      <c r="L231" s="138"/>
      <c r="M231" s="138"/>
      <c r="N231" s="138"/>
      <c r="O231" s="168"/>
      <c r="P231" s="111"/>
      <c r="Q231" s="173" t="str">
        <f t="shared" si="26"/>
        <v>Märgi x-ga enesehinnang</v>
      </c>
    </row>
    <row r="232" s="109" customFormat="1" ht="45" spans="1:17">
      <c r="A232" s="55">
        <f t="shared" si="27"/>
        <v>214</v>
      </c>
      <c r="B232" s="179"/>
      <c r="C232" s="148" t="s">
        <v>342</v>
      </c>
      <c r="D232" s="141">
        <v>2</v>
      </c>
      <c r="E232" s="149" t="s">
        <v>346</v>
      </c>
      <c r="F232" s="137"/>
      <c r="G232" s="138"/>
      <c r="H232" s="138"/>
      <c r="I232" s="138"/>
      <c r="J232" s="166"/>
      <c r="K232" s="167"/>
      <c r="L232" s="138"/>
      <c r="M232" s="138"/>
      <c r="N232" s="138"/>
      <c r="O232" s="168"/>
      <c r="P232" s="111"/>
      <c r="Q232" s="173" t="str">
        <f t="shared" si="26"/>
        <v>Märgi x-ga enesehinnang</v>
      </c>
    </row>
    <row r="233" s="109" customFormat="1" ht="30" spans="1:17">
      <c r="A233" s="55">
        <f t="shared" si="27"/>
        <v>215</v>
      </c>
      <c r="B233" s="179" t="s">
        <v>347</v>
      </c>
      <c r="C233" s="148" t="s">
        <v>348</v>
      </c>
      <c r="D233" s="141">
        <v>2</v>
      </c>
      <c r="E233" s="116" t="s">
        <v>349</v>
      </c>
      <c r="F233" s="137"/>
      <c r="G233" s="138"/>
      <c r="H233" s="138"/>
      <c r="I233" s="138"/>
      <c r="J233" s="166"/>
      <c r="K233" s="167"/>
      <c r="L233" s="138"/>
      <c r="M233" s="138"/>
      <c r="N233" s="138"/>
      <c r="O233" s="168"/>
      <c r="P233" s="111"/>
      <c r="Q233" s="173" t="str">
        <f t="shared" si="26"/>
        <v>Märgi x-ga enesehinnang</v>
      </c>
    </row>
    <row r="234" s="109" customFormat="1" ht="90" spans="1:17">
      <c r="A234" s="55">
        <f t="shared" si="27"/>
        <v>216</v>
      </c>
      <c r="B234" s="179"/>
      <c r="C234" s="148" t="s">
        <v>348</v>
      </c>
      <c r="D234" s="141">
        <v>2</v>
      </c>
      <c r="E234" s="149" t="s">
        <v>350</v>
      </c>
      <c r="F234" s="137"/>
      <c r="G234" s="138"/>
      <c r="H234" s="138"/>
      <c r="I234" s="138"/>
      <c r="J234" s="166"/>
      <c r="K234" s="167"/>
      <c r="L234" s="138"/>
      <c r="M234" s="138"/>
      <c r="N234" s="138"/>
      <c r="O234" s="168"/>
      <c r="P234" s="111"/>
      <c r="Q234" s="173" t="str">
        <f t="shared" si="26"/>
        <v>Märgi x-ga enesehinnang</v>
      </c>
    </row>
    <row r="235" s="109" customFormat="1" ht="60" spans="1:17">
      <c r="A235" s="55">
        <f t="shared" si="27"/>
        <v>217</v>
      </c>
      <c r="B235" s="179"/>
      <c r="C235" s="148" t="s">
        <v>348</v>
      </c>
      <c r="D235" s="141">
        <v>2</v>
      </c>
      <c r="E235" s="149" t="s">
        <v>351</v>
      </c>
      <c r="F235" s="137"/>
      <c r="G235" s="138"/>
      <c r="H235" s="138"/>
      <c r="I235" s="138"/>
      <c r="J235" s="166"/>
      <c r="K235" s="167"/>
      <c r="L235" s="138"/>
      <c r="M235" s="138"/>
      <c r="N235" s="138"/>
      <c r="O235" s="168"/>
      <c r="P235" s="111"/>
      <c r="Q235" s="173" t="str">
        <f t="shared" si="26"/>
        <v>Märgi x-ga enesehinnang</v>
      </c>
    </row>
    <row r="236" s="109" customFormat="1" ht="60" spans="1:17">
      <c r="A236" s="55">
        <f t="shared" si="27"/>
        <v>218</v>
      </c>
      <c r="B236" s="179"/>
      <c r="C236" s="148" t="s">
        <v>348</v>
      </c>
      <c r="D236" s="141">
        <v>2</v>
      </c>
      <c r="E236" s="151" t="s">
        <v>352</v>
      </c>
      <c r="F236" s="137"/>
      <c r="G236" s="138"/>
      <c r="H236" s="138"/>
      <c r="I236" s="138"/>
      <c r="J236" s="166"/>
      <c r="K236" s="167"/>
      <c r="L236" s="138"/>
      <c r="M236" s="138"/>
      <c r="N236" s="138"/>
      <c r="O236" s="168"/>
      <c r="P236" s="111"/>
      <c r="Q236" s="173" t="str">
        <f t="shared" si="26"/>
        <v>Märgi x-ga enesehinnang</v>
      </c>
    </row>
    <row r="237" s="109" customFormat="1" ht="30" spans="1:17">
      <c r="A237" s="55">
        <f t="shared" si="27"/>
        <v>219</v>
      </c>
      <c r="B237" s="179"/>
      <c r="C237" s="148" t="s">
        <v>348</v>
      </c>
      <c r="D237" s="141">
        <v>2</v>
      </c>
      <c r="E237" s="151" t="s">
        <v>353</v>
      </c>
      <c r="F237" s="137"/>
      <c r="G237" s="138"/>
      <c r="H237" s="138"/>
      <c r="I237" s="138"/>
      <c r="J237" s="166"/>
      <c r="K237" s="167"/>
      <c r="L237" s="138"/>
      <c r="M237" s="138"/>
      <c r="N237" s="138"/>
      <c r="O237" s="168"/>
      <c r="P237" s="111"/>
      <c r="Q237" s="173" t="str">
        <f t="shared" si="26"/>
        <v>Märgi x-ga enesehinnang</v>
      </c>
    </row>
    <row r="238" s="109" customFormat="1" ht="30" spans="1:17">
      <c r="A238" s="55">
        <f t="shared" si="27"/>
        <v>220</v>
      </c>
      <c r="B238" s="179" t="s">
        <v>354</v>
      </c>
      <c r="C238" s="148" t="s">
        <v>355</v>
      </c>
      <c r="D238" s="141">
        <v>2</v>
      </c>
      <c r="E238" s="116" t="s">
        <v>356</v>
      </c>
      <c r="F238" s="137"/>
      <c r="G238" s="138"/>
      <c r="H238" s="138"/>
      <c r="I238" s="138"/>
      <c r="J238" s="166"/>
      <c r="K238" s="167"/>
      <c r="L238" s="138"/>
      <c r="M238" s="138"/>
      <c r="N238" s="138"/>
      <c r="O238" s="168"/>
      <c r="P238" s="111"/>
      <c r="Q238" s="173" t="str">
        <f t="shared" si="26"/>
        <v>Märgi x-ga enesehinnang</v>
      </c>
    </row>
    <row r="239" s="109" customFormat="1" ht="30" spans="1:17">
      <c r="A239" s="55">
        <f t="shared" si="27"/>
        <v>221</v>
      </c>
      <c r="B239" s="179"/>
      <c r="C239" s="148" t="s">
        <v>355</v>
      </c>
      <c r="D239" s="141">
        <v>2</v>
      </c>
      <c r="E239" s="149" t="s">
        <v>357</v>
      </c>
      <c r="F239" s="137"/>
      <c r="G239" s="138"/>
      <c r="H239" s="138"/>
      <c r="I239" s="138"/>
      <c r="J239" s="166"/>
      <c r="K239" s="167"/>
      <c r="L239" s="138"/>
      <c r="M239" s="138"/>
      <c r="N239" s="138"/>
      <c r="O239" s="168"/>
      <c r="P239" s="111"/>
      <c r="Q239" s="173" t="str">
        <f t="shared" si="26"/>
        <v>Märgi x-ga enesehinnang</v>
      </c>
    </row>
    <row r="240" s="109" customFormat="1" ht="45" spans="1:17">
      <c r="A240" s="55">
        <f t="shared" si="27"/>
        <v>222</v>
      </c>
      <c r="B240" s="179"/>
      <c r="C240" s="148" t="s">
        <v>355</v>
      </c>
      <c r="D240" s="141">
        <v>2</v>
      </c>
      <c r="E240" s="149" t="s">
        <v>358</v>
      </c>
      <c r="F240" s="137"/>
      <c r="G240" s="138"/>
      <c r="H240" s="138"/>
      <c r="I240" s="138"/>
      <c r="J240" s="166"/>
      <c r="K240" s="167"/>
      <c r="L240" s="138"/>
      <c r="M240" s="138"/>
      <c r="N240" s="138"/>
      <c r="O240" s="168"/>
      <c r="P240" s="111"/>
      <c r="Q240" s="173" t="str">
        <f t="shared" si="26"/>
        <v>Märgi x-ga enesehinnang</v>
      </c>
    </row>
    <row r="241" s="109" customFormat="1" spans="1:17">
      <c r="A241" s="130"/>
      <c r="B241" s="175"/>
      <c r="C241" s="153" t="s">
        <v>359</v>
      </c>
      <c r="D241" s="142"/>
      <c r="E241" s="147"/>
      <c r="F241" s="139"/>
      <c r="G241" s="140"/>
      <c r="H241" s="140"/>
      <c r="I241" s="140"/>
      <c r="J241" s="169"/>
      <c r="K241" s="140"/>
      <c r="L241" s="140"/>
      <c r="M241" s="140"/>
      <c r="N241" s="140"/>
      <c r="O241" s="170"/>
      <c r="P241" s="162"/>
      <c r="Q241" s="172"/>
    </row>
    <row r="242" s="109" customFormat="1" ht="30" spans="1:17">
      <c r="A242" s="55">
        <f>A240+1</f>
        <v>223</v>
      </c>
      <c r="B242" s="177"/>
      <c r="C242" s="148" t="s">
        <v>360</v>
      </c>
      <c r="D242" s="141">
        <v>2</v>
      </c>
      <c r="E242" s="116" t="s">
        <v>361</v>
      </c>
      <c r="F242" s="137"/>
      <c r="G242" s="138"/>
      <c r="H242" s="138"/>
      <c r="I242" s="138"/>
      <c r="J242" s="166"/>
      <c r="K242" s="167"/>
      <c r="L242" s="138"/>
      <c r="M242" s="138"/>
      <c r="N242" s="138"/>
      <c r="O242" s="168"/>
      <c r="P242" s="111"/>
      <c r="Q242" s="173" t="str">
        <f t="shared" si="24"/>
        <v>Märgi x-ga enesehinnang</v>
      </c>
    </row>
    <row r="243" s="109" customFormat="1" ht="45" spans="1:17">
      <c r="A243" s="55">
        <f t="shared" ref="A243:A271" si="28">A242+1</f>
        <v>224</v>
      </c>
      <c r="B243" s="177"/>
      <c r="C243" s="148" t="s">
        <v>360</v>
      </c>
      <c r="D243" s="141">
        <v>2</v>
      </c>
      <c r="E243" s="149" t="s">
        <v>362</v>
      </c>
      <c r="F243" s="137"/>
      <c r="G243" s="138"/>
      <c r="H243" s="138"/>
      <c r="I243" s="138"/>
      <c r="J243" s="166"/>
      <c r="K243" s="167"/>
      <c r="L243" s="138"/>
      <c r="M243" s="138"/>
      <c r="N243" s="138"/>
      <c r="O243" s="168"/>
      <c r="P243" s="111"/>
      <c r="Q243" s="173" t="str">
        <f t="shared" si="24"/>
        <v>Märgi x-ga enesehinnang</v>
      </c>
    </row>
    <row r="244" s="109" customFormat="1" spans="1:17">
      <c r="A244" s="55">
        <f t="shared" si="28"/>
        <v>225</v>
      </c>
      <c r="B244" s="177"/>
      <c r="C244" s="148" t="s">
        <v>360</v>
      </c>
      <c r="D244" s="141">
        <v>2</v>
      </c>
      <c r="E244" s="149" t="s">
        <v>363</v>
      </c>
      <c r="F244" s="137"/>
      <c r="G244" s="138"/>
      <c r="H244" s="138"/>
      <c r="I244" s="138"/>
      <c r="J244" s="166"/>
      <c r="K244" s="167"/>
      <c r="L244" s="138"/>
      <c r="M244" s="138"/>
      <c r="N244" s="138"/>
      <c r="O244" s="168"/>
      <c r="P244" s="111"/>
      <c r="Q244" s="173" t="str">
        <f t="shared" si="24"/>
        <v>Märgi x-ga enesehinnang</v>
      </c>
    </row>
    <row r="245" s="109" customFormat="1" ht="60" spans="1:17">
      <c r="A245" s="55">
        <f t="shared" si="28"/>
        <v>226</v>
      </c>
      <c r="B245" s="177"/>
      <c r="C245" s="148" t="s">
        <v>360</v>
      </c>
      <c r="D245" s="141">
        <v>2</v>
      </c>
      <c r="E245" s="149" t="s">
        <v>364</v>
      </c>
      <c r="F245" s="137"/>
      <c r="G245" s="138"/>
      <c r="H245" s="138"/>
      <c r="I245" s="138"/>
      <c r="J245" s="166"/>
      <c r="K245" s="167"/>
      <c r="L245" s="138"/>
      <c r="M245" s="138"/>
      <c r="N245" s="138"/>
      <c r="O245" s="168"/>
      <c r="P245" s="111"/>
      <c r="Q245" s="173" t="str">
        <f t="shared" si="24"/>
        <v>Märgi x-ga enesehinnang</v>
      </c>
    </row>
    <row r="246" s="109" customFormat="1" spans="1:17">
      <c r="A246" s="55">
        <f t="shared" si="28"/>
        <v>227</v>
      </c>
      <c r="B246" s="177"/>
      <c r="C246" s="148" t="s">
        <v>365</v>
      </c>
      <c r="D246" s="141">
        <v>2</v>
      </c>
      <c r="E246" s="116" t="s">
        <v>366</v>
      </c>
      <c r="F246" s="137"/>
      <c r="G246" s="138"/>
      <c r="H246" s="138"/>
      <c r="I246" s="138"/>
      <c r="J246" s="166"/>
      <c r="K246" s="167"/>
      <c r="L246" s="138"/>
      <c r="M246" s="138"/>
      <c r="N246" s="138"/>
      <c r="O246" s="168"/>
      <c r="P246" s="111"/>
      <c r="Q246" s="173" t="str">
        <f t="shared" si="24"/>
        <v>Märgi x-ga enesehinnang</v>
      </c>
    </row>
    <row r="247" s="109" customFormat="1" ht="60" spans="1:17">
      <c r="A247" s="55">
        <f t="shared" si="28"/>
        <v>228</v>
      </c>
      <c r="B247" s="177"/>
      <c r="C247" s="148" t="s">
        <v>365</v>
      </c>
      <c r="D247" s="141">
        <v>2</v>
      </c>
      <c r="E247" s="149" t="s">
        <v>367</v>
      </c>
      <c r="F247" s="137"/>
      <c r="G247" s="138"/>
      <c r="H247" s="138"/>
      <c r="I247" s="138"/>
      <c r="J247" s="166"/>
      <c r="K247" s="167"/>
      <c r="L247" s="138"/>
      <c r="M247" s="138"/>
      <c r="N247" s="138"/>
      <c r="O247" s="168"/>
      <c r="P247" s="111"/>
      <c r="Q247" s="173" t="str">
        <f t="shared" si="24"/>
        <v>Märgi x-ga enesehinnang</v>
      </c>
    </row>
    <row r="248" s="109" customFormat="1" spans="1:17">
      <c r="A248" s="55">
        <f t="shared" si="28"/>
        <v>229</v>
      </c>
      <c r="B248" s="177"/>
      <c r="C248" s="148" t="s">
        <v>365</v>
      </c>
      <c r="D248" s="141">
        <v>2</v>
      </c>
      <c r="E248" s="149" t="s">
        <v>368</v>
      </c>
      <c r="F248" s="137"/>
      <c r="G248" s="138"/>
      <c r="H248" s="138"/>
      <c r="I248" s="138"/>
      <c r="J248" s="166"/>
      <c r="K248" s="167"/>
      <c r="L248" s="138"/>
      <c r="M248" s="138"/>
      <c r="N248" s="138"/>
      <c r="O248" s="168"/>
      <c r="P248" s="111"/>
      <c r="Q248" s="173" t="str">
        <f t="shared" si="24"/>
        <v>Märgi x-ga enesehinnang</v>
      </c>
    </row>
    <row r="249" s="109" customFormat="1" ht="30" spans="1:17">
      <c r="A249" s="55">
        <f t="shared" si="28"/>
        <v>230</v>
      </c>
      <c r="B249" s="177"/>
      <c r="C249" s="148" t="s">
        <v>365</v>
      </c>
      <c r="D249" s="141">
        <v>2</v>
      </c>
      <c r="E249" s="149" t="s">
        <v>369</v>
      </c>
      <c r="F249" s="137"/>
      <c r="G249" s="138"/>
      <c r="H249" s="138"/>
      <c r="I249" s="138"/>
      <c r="J249" s="166"/>
      <c r="K249" s="167"/>
      <c r="L249" s="138"/>
      <c r="M249" s="138"/>
      <c r="N249" s="138"/>
      <c r="O249" s="168"/>
      <c r="P249" s="111"/>
      <c r="Q249" s="173" t="str">
        <f t="shared" si="24"/>
        <v>Märgi x-ga enesehinnang</v>
      </c>
    </row>
    <row r="250" s="109" customFormat="1" spans="1:17">
      <c r="A250" s="55">
        <f t="shared" si="28"/>
        <v>231</v>
      </c>
      <c r="B250" s="177"/>
      <c r="C250" s="148" t="s">
        <v>365</v>
      </c>
      <c r="D250" s="141">
        <v>2</v>
      </c>
      <c r="E250" s="149" t="s">
        <v>370</v>
      </c>
      <c r="F250" s="137"/>
      <c r="G250" s="138"/>
      <c r="H250" s="138"/>
      <c r="I250" s="138"/>
      <c r="J250" s="166"/>
      <c r="K250" s="167"/>
      <c r="L250" s="138"/>
      <c r="M250" s="138"/>
      <c r="N250" s="138"/>
      <c r="O250" s="168"/>
      <c r="P250" s="111"/>
      <c r="Q250" s="173" t="str">
        <f t="shared" si="24"/>
        <v>Märgi x-ga enesehinnang</v>
      </c>
    </row>
    <row r="251" s="109" customFormat="1" spans="1:17">
      <c r="A251" s="55">
        <f t="shared" si="28"/>
        <v>232</v>
      </c>
      <c r="B251" s="177"/>
      <c r="C251" s="148" t="s">
        <v>365</v>
      </c>
      <c r="D251" s="141">
        <v>2</v>
      </c>
      <c r="E251" s="151" t="s">
        <v>371</v>
      </c>
      <c r="F251" s="137"/>
      <c r="G251" s="138"/>
      <c r="H251" s="138"/>
      <c r="I251" s="138"/>
      <c r="J251" s="166"/>
      <c r="K251" s="167"/>
      <c r="L251" s="138"/>
      <c r="M251" s="138"/>
      <c r="N251" s="138"/>
      <c r="O251" s="168"/>
      <c r="P251" s="111"/>
      <c r="Q251" s="173" t="str">
        <f t="shared" si="24"/>
        <v>Märgi x-ga enesehinnang</v>
      </c>
    </row>
    <row r="252" s="109" customFormat="1" ht="30" spans="1:17">
      <c r="A252" s="55">
        <f t="shared" si="28"/>
        <v>233</v>
      </c>
      <c r="B252" s="177"/>
      <c r="C252" s="148" t="s">
        <v>365</v>
      </c>
      <c r="D252" s="141">
        <v>2</v>
      </c>
      <c r="E252" s="151" t="s">
        <v>372</v>
      </c>
      <c r="F252" s="137"/>
      <c r="G252" s="138"/>
      <c r="H252" s="138"/>
      <c r="I252" s="138"/>
      <c r="J252" s="166"/>
      <c r="K252" s="167"/>
      <c r="L252" s="138"/>
      <c r="M252" s="138"/>
      <c r="N252" s="138"/>
      <c r="O252" s="168"/>
      <c r="P252" s="111"/>
      <c r="Q252" s="173" t="str">
        <f t="shared" si="24"/>
        <v>Märgi x-ga enesehinnang</v>
      </c>
    </row>
    <row r="253" s="109" customFormat="1" ht="45" spans="1:17">
      <c r="A253" s="55">
        <f t="shared" si="28"/>
        <v>234</v>
      </c>
      <c r="B253" s="177"/>
      <c r="C253" s="148" t="s">
        <v>365</v>
      </c>
      <c r="D253" s="141">
        <v>2</v>
      </c>
      <c r="E253" s="151" t="s">
        <v>373</v>
      </c>
      <c r="F253" s="137"/>
      <c r="G253" s="138"/>
      <c r="H253" s="138"/>
      <c r="I253" s="138"/>
      <c r="J253" s="166"/>
      <c r="K253" s="167"/>
      <c r="L253" s="138"/>
      <c r="M253" s="138"/>
      <c r="N253" s="138"/>
      <c r="O253" s="168"/>
      <c r="P253" s="111"/>
      <c r="Q253" s="173" t="str">
        <f t="shared" si="24"/>
        <v>Märgi x-ga enesehinnang</v>
      </c>
    </row>
    <row r="254" s="109" customFormat="1" spans="1:17">
      <c r="A254" s="55">
        <f t="shared" si="28"/>
        <v>235</v>
      </c>
      <c r="B254" s="177"/>
      <c r="C254" s="148" t="s">
        <v>365</v>
      </c>
      <c r="D254" s="141">
        <v>2</v>
      </c>
      <c r="E254" s="151" t="s">
        <v>374</v>
      </c>
      <c r="F254" s="137"/>
      <c r="G254" s="138"/>
      <c r="H254" s="138"/>
      <c r="I254" s="138"/>
      <c r="J254" s="166"/>
      <c r="K254" s="167"/>
      <c r="L254" s="138"/>
      <c r="M254" s="138"/>
      <c r="N254" s="138"/>
      <c r="O254" s="168"/>
      <c r="P254" s="111"/>
      <c r="Q254" s="173" t="str">
        <f t="shared" si="24"/>
        <v>Märgi x-ga enesehinnang</v>
      </c>
    </row>
    <row r="255" s="109" customFormat="1" spans="1:17">
      <c r="A255" s="55">
        <f t="shared" si="28"/>
        <v>236</v>
      </c>
      <c r="B255" s="177"/>
      <c r="C255" s="148" t="s">
        <v>365</v>
      </c>
      <c r="D255" s="141">
        <v>2</v>
      </c>
      <c r="E255" s="149" t="s">
        <v>375</v>
      </c>
      <c r="F255" s="137"/>
      <c r="G255" s="138"/>
      <c r="H255" s="138"/>
      <c r="I255" s="138"/>
      <c r="J255" s="166"/>
      <c r="K255" s="167"/>
      <c r="L255" s="138"/>
      <c r="M255" s="138"/>
      <c r="N255" s="138"/>
      <c r="O255" s="168"/>
      <c r="P255" s="111"/>
      <c r="Q255" s="173" t="str">
        <f t="shared" si="24"/>
        <v>Märgi x-ga enesehinnang</v>
      </c>
    </row>
    <row r="256" s="109" customFormat="1" ht="60" spans="1:17">
      <c r="A256" s="55">
        <f t="shared" si="28"/>
        <v>237</v>
      </c>
      <c r="B256" s="177"/>
      <c r="C256" s="148" t="s">
        <v>376</v>
      </c>
      <c r="D256" s="141">
        <v>2</v>
      </c>
      <c r="E256" s="116" t="s">
        <v>377</v>
      </c>
      <c r="F256" s="137"/>
      <c r="G256" s="138"/>
      <c r="H256" s="138"/>
      <c r="I256" s="138"/>
      <c r="J256" s="166"/>
      <c r="K256" s="167"/>
      <c r="L256" s="138"/>
      <c r="M256" s="138"/>
      <c r="N256" s="138"/>
      <c r="O256" s="168"/>
      <c r="P256" s="111"/>
      <c r="Q256" s="173" t="str">
        <f t="shared" si="24"/>
        <v>Märgi x-ga enesehinnang</v>
      </c>
    </row>
    <row r="257" s="109" customFormat="1" ht="75" spans="1:17">
      <c r="A257" s="55">
        <f t="shared" si="28"/>
        <v>238</v>
      </c>
      <c r="B257" s="177"/>
      <c r="C257" s="148" t="s">
        <v>378</v>
      </c>
      <c r="D257" s="141">
        <v>2</v>
      </c>
      <c r="E257" s="116" t="s">
        <v>379</v>
      </c>
      <c r="F257" s="137"/>
      <c r="G257" s="138"/>
      <c r="H257" s="138"/>
      <c r="I257" s="138"/>
      <c r="J257" s="166"/>
      <c r="K257" s="167"/>
      <c r="L257" s="138"/>
      <c r="M257" s="138"/>
      <c r="N257" s="138"/>
      <c r="O257" s="168"/>
      <c r="P257" s="111"/>
      <c r="Q257" s="173" t="str">
        <f t="shared" si="24"/>
        <v>Märgi x-ga enesehinnang</v>
      </c>
    </row>
    <row r="258" spans="1:17">
      <c r="A258" s="130"/>
      <c r="B258" s="175"/>
      <c r="C258" s="153" t="s">
        <v>380</v>
      </c>
      <c r="D258" s="142"/>
      <c r="E258" s="182"/>
      <c r="F258" s="139"/>
      <c r="G258" s="140"/>
      <c r="H258" s="140"/>
      <c r="I258" s="140"/>
      <c r="J258" s="140"/>
      <c r="K258" s="140"/>
      <c r="L258" s="140"/>
      <c r="M258" s="140"/>
      <c r="N258" s="140"/>
      <c r="O258" s="170"/>
      <c r="P258" s="162"/>
      <c r="Q258" s="172"/>
    </row>
    <row r="259" s="109" customFormat="1" ht="90" spans="1:17">
      <c r="A259" s="55">
        <f>A257+1</f>
        <v>239</v>
      </c>
      <c r="B259" s="177"/>
      <c r="C259" s="116" t="s">
        <v>381</v>
      </c>
      <c r="D259" s="141">
        <v>4</v>
      </c>
      <c r="E259" s="116" t="s">
        <v>382</v>
      </c>
      <c r="F259" s="137"/>
      <c r="G259" s="138"/>
      <c r="H259" s="138"/>
      <c r="I259" s="138"/>
      <c r="J259" s="166"/>
      <c r="K259" s="167"/>
      <c r="L259" s="138"/>
      <c r="M259" s="138"/>
      <c r="N259" s="138"/>
      <c r="O259" s="168"/>
      <c r="P259" s="111"/>
      <c r="Q259" s="173" t="str">
        <f t="shared" si="24"/>
        <v>Märgi x-ga enesehinnang</v>
      </c>
    </row>
    <row r="260" s="109" customFormat="1" ht="75" spans="1:17">
      <c r="A260" s="55">
        <f t="shared" si="28"/>
        <v>240</v>
      </c>
      <c r="B260" s="177"/>
      <c r="C260" s="116" t="s">
        <v>383</v>
      </c>
      <c r="D260" s="141">
        <v>2</v>
      </c>
      <c r="E260" s="116" t="s">
        <v>384</v>
      </c>
      <c r="F260" s="137"/>
      <c r="G260" s="138"/>
      <c r="H260" s="138"/>
      <c r="I260" s="138"/>
      <c r="J260" s="166"/>
      <c r="K260" s="167"/>
      <c r="L260" s="138"/>
      <c r="M260" s="138"/>
      <c r="N260" s="138"/>
      <c r="O260" s="168"/>
      <c r="P260" s="111"/>
      <c r="Q260" s="173" t="str">
        <f t="shared" si="24"/>
        <v>Märgi x-ga enesehinnang</v>
      </c>
    </row>
    <row r="261" s="109" customFormat="1" ht="345" spans="1:17">
      <c r="A261" s="55">
        <f t="shared" si="28"/>
        <v>241</v>
      </c>
      <c r="B261" s="177"/>
      <c r="C261" s="116" t="s">
        <v>383</v>
      </c>
      <c r="D261" s="141">
        <v>3</v>
      </c>
      <c r="E261" s="116" t="s">
        <v>385</v>
      </c>
      <c r="F261" s="137"/>
      <c r="G261" s="138"/>
      <c r="H261" s="138"/>
      <c r="I261" s="138"/>
      <c r="J261" s="166"/>
      <c r="K261" s="167"/>
      <c r="L261" s="138"/>
      <c r="M261" s="138"/>
      <c r="N261" s="138"/>
      <c r="O261" s="168"/>
      <c r="P261" s="111"/>
      <c r="Q261" s="173" t="str">
        <f t="shared" si="24"/>
        <v>Märgi x-ga enesehinnang</v>
      </c>
    </row>
    <row r="262" s="109" customFormat="1" ht="90" spans="1:17">
      <c r="A262" s="55">
        <f t="shared" si="28"/>
        <v>242</v>
      </c>
      <c r="B262" s="177"/>
      <c r="C262" s="116" t="s">
        <v>386</v>
      </c>
      <c r="D262" s="141">
        <v>1</v>
      </c>
      <c r="E262" s="116" t="s">
        <v>387</v>
      </c>
      <c r="F262" s="137"/>
      <c r="G262" s="138"/>
      <c r="H262" s="138"/>
      <c r="I262" s="138"/>
      <c r="J262" s="166"/>
      <c r="K262" s="167"/>
      <c r="L262" s="138"/>
      <c r="M262" s="138"/>
      <c r="N262" s="138"/>
      <c r="O262" s="168"/>
      <c r="P262" s="111"/>
      <c r="Q262" s="173" t="str">
        <f t="shared" si="24"/>
        <v>Märgi x-ga enesehinnang</v>
      </c>
    </row>
    <row r="263" s="109" customFormat="1" ht="180" spans="1:17">
      <c r="A263" s="55">
        <f t="shared" si="28"/>
        <v>243</v>
      </c>
      <c r="B263" s="24"/>
      <c r="C263" s="116" t="s">
        <v>388</v>
      </c>
      <c r="D263" s="141">
        <v>3</v>
      </c>
      <c r="E263" s="116" t="s">
        <v>389</v>
      </c>
      <c r="F263" s="137"/>
      <c r="G263" s="138"/>
      <c r="H263" s="138"/>
      <c r="I263" s="138"/>
      <c r="J263" s="166"/>
      <c r="K263" s="167"/>
      <c r="L263" s="138"/>
      <c r="M263" s="138"/>
      <c r="N263" s="138"/>
      <c r="O263" s="168"/>
      <c r="P263" s="111"/>
      <c r="Q263" s="173" t="str">
        <f t="shared" si="24"/>
        <v>Märgi x-ga enesehinnang</v>
      </c>
    </row>
    <row r="264" s="109" customFormat="1" ht="75" spans="1:17">
      <c r="A264" s="55">
        <f t="shared" si="28"/>
        <v>244</v>
      </c>
      <c r="B264" s="24"/>
      <c r="C264" s="116" t="s">
        <v>390</v>
      </c>
      <c r="D264" s="141">
        <v>3</v>
      </c>
      <c r="E264" s="183" t="s">
        <v>391</v>
      </c>
      <c r="F264" s="137"/>
      <c r="G264" s="138"/>
      <c r="H264" s="138"/>
      <c r="I264" s="138"/>
      <c r="J264" s="166"/>
      <c r="K264" s="167"/>
      <c r="L264" s="138"/>
      <c r="M264" s="138"/>
      <c r="N264" s="138"/>
      <c r="O264" s="168"/>
      <c r="P264" s="111"/>
      <c r="Q264" s="173" t="str">
        <f t="shared" si="24"/>
        <v>Märgi x-ga enesehinnang</v>
      </c>
    </row>
    <row r="265" s="109" customFormat="1" ht="90" spans="1:17">
      <c r="A265" s="55">
        <f t="shared" si="28"/>
        <v>245</v>
      </c>
      <c r="B265" s="24"/>
      <c r="C265" s="116" t="s">
        <v>392</v>
      </c>
      <c r="D265" s="141">
        <v>3</v>
      </c>
      <c r="E265" s="183" t="s">
        <v>393</v>
      </c>
      <c r="F265" s="137"/>
      <c r="G265" s="138"/>
      <c r="H265" s="138"/>
      <c r="I265" s="138"/>
      <c r="J265" s="166"/>
      <c r="K265" s="167"/>
      <c r="L265" s="138"/>
      <c r="M265" s="138"/>
      <c r="N265" s="138"/>
      <c r="O265" s="168"/>
      <c r="P265" s="111"/>
      <c r="Q265" s="173" t="str">
        <f t="shared" si="24"/>
        <v>Märgi x-ga enesehinnang</v>
      </c>
    </row>
    <row r="266" s="109" customFormat="1" ht="105" spans="1:17">
      <c r="A266" s="55">
        <f t="shared" si="28"/>
        <v>246</v>
      </c>
      <c r="B266" s="24"/>
      <c r="C266" s="116" t="s">
        <v>394</v>
      </c>
      <c r="D266" s="141">
        <v>3</v>
      </c>
      <c r="E266" s="183" t="s">
        <v>395</v>
      </c>
      <c r="F266" s="137"/>
      <c r="G266" s="138"/>
      <c r="H266" s="138"/>
      <c r="I266" s="138"/>
      <c r="J266" s="166"/>
      <c r="K266" s="167"/>
      <c r="L266" s="138"/>
      <c r="M266" s="138"/>
      <c r="N266" s="138"/>
      <c r="O266" s="168"/>
      <c r="P266" s="111"/>
      <c r="Q266" s="173" t="str">
        <f t="shared" si="24"/>
        <v>Märgi x-ga enesehinnang</v>
      </c>
    </row>
    <row r="267" s="109" customFormat="1" ht="135" spans="1:17">
      <c r="A267" s="55">
        <f t="shared" si="28"/>
        <v>247</v>
      </c>
      <c r="B267" s="24"/>
      <c r="C267" s="116" t="s">
        <v>396</v>
      </c>
      <c r="D267" s="141">
        <v>3</v>
      </c>
      <c r="E267" s="183" t="s">
        <v>397</v>
      </c>
      <c r="F267" s="137"/>
      <c r="G267" s="138"/>
      <c r="H267" s="138"/>
      <c r="I267" s="138"/>
      <c r="J267" s="166"/>
      <c r="K267" s="167"/>
      <c r="L267" s="138"/>
      <c r="M267" s="138"/>
      <c r="N267" s="138"/>
      <c r="O267" s="168"/>
      <c r="P267" s="111"/>
      <c r="Q267" s="173" t="str">
        <f t="shared" si="24"/>
        <v>Märgi x-ga enesehinnang</v>
      </c>
    </row>
    <row r="268" s="109" customFormat="1" ht="225" spans="1:17">
      <c r="A268" s="55">
        <f t="shared" si="28"/>
        <v>248</v>
      </c>
      <c r="B268" s="24"/>
      <c r="C268" s="116" t="s">
        <v>398</v>
      </c>
      <c r="D268" s="141">
        <v>3</v>
      </c>
      <c r="E268" s="184" t="s">
        <v>399</v>
      </c>
      <c r="F268" s="137"/>
      <c r="G268" s="138"/>
      <c r="H268" s="138"/>
      <c r="I268" s="138"/>
      <c r="J268" s="166"/>
      <c r="K268" s="167"/>
      <c r="L268" s="138"/>
      <c r="M268" s="138"/>
      <c r="N268" s="138"/>
      <c r="O268" s="168"/>
      <c r="P268" s="111"/>
      <c r="Q268" s="173" t="str">
        <f t="shared" si="24"/>
        <v>Märgi x-ga enesehinnang</v>
      </c>
    </row>
    <row r="269" s="109" customFormat="1" ht="75" spans="1:17">
      <c r="A269" s="55">
        <f t="shared" si="28"/>
        <v>249</v>
      </c>
      <c r="B269" s="24"/>
      <c r="C269" s="116" t="s">
        <v>400</v>
      </c>
      <c r="D269" s="141">
        <v>3</v>
      </c>
      <c r="E269" s="183" t="s">
        <v>401</v>
      </c>
      <c r="F269" s="137"/>
      <c r="G269" s="138"/>
      <c r="H269" s="138"/>
      <c r="I269" s="138"/>
      <c r="J269" s="166"/>
      <c r="K269" s="167"/>
      <c r="L269" s="138"/>
      <c r="M269" s="138"/>
      <c r="N269" s="138"/>
      <c r="O269" s="168"/>
      <c r="P269" s="111"/>
      <c r="Q269" s="173" t="str">
        <f t="shared" si="24"/>
        <v>Märgi x-ga enesehinnang</v>
      </c>
    </row>
    <row r="270" s="109" customFormat="1" ht="135" spans="1:17">
      <c r="A270" s="55">
        <f t="shared" si="28"/>
        <v>250</v>
      </c>
      <c r="B270" s="24"/>
      <c r="C270" s="116" t="s">
        <v>402</v>
      </c>
      <c r="D270" s="141">
        <v>3</v>
      </c>
      <c r="E270" s="183" t="s">
        <v>403</v>
      </c>
      <c r="F270" s="137"/>
      <c r="G270" s="138"/>
      <c r="H270" s="138"/>
      <c r="I270" s="138"/>
      <c r="J270" s="166"/>
      <c r="K270" s="167"/>
      <c r="L270" s="138"/>
      <c r="M270" s="138"/>
      <c r="N270" s="138"/>
      <c r="O270" s="168"/>
      <c r="P270" s="111"/>
      <c r="Q270" s="173" t="str">
        <f t="shared" si="24"/>
        <v>Märgi x-ga enesehinnang</v>
      </c>
    </row>
    <row r="271" ht="90" spans="1:17">
      <c r="A271" s="55">
        <f t="shared" si="28"/>
        <v>251</v>
      </c>
      <c r="C271" s="116" t="s">
        <v>404</v>
      </c>
      <c r="D271" s="141">
        <v>3</v>
      </c>
      <c r="E271" s="183" t="s">
        <v>405</v>
      </c>
      <c r="F271" s="185"/>
      <c r="G271" s="186"/>
      <c r="H271" s="186"/>
      <c r="I271" s="186"/>
      <c r="J271" s="187"/>
      <c r="K271" s="188"/>
      <c r="L271" s="186"/>
      <c r="M271" s="186"/>
      <c r="N271" s="186"/>
      <c r="O271" s="189"/>
      <c r="Q271" s="173" t="str">
        <f t="shared" si="24"/>
        <v>Märgi x-ga enesehinnang</v>
      </c>
    </row>
    <row r="272" spans="1:1">
      <c r="A272" s="55"/>
    </row>
    <row r="273" spans="1:1">
      <c r="A273" s="55"/>
    </row>
    <row r="274" spans="1:1">
      <c r="A274" s="55"/>
    </row>
    <row r="275" spans="1:1">
      <c r="A275" s="55"/>
    </row>
    <row r="276" spans="1:1">
      <c r="A276" s="55"/>
    </row>
    <row r="277" spans="1:1">
      <c r="A277" s="55"/>
    </row>
    <row r="278" spans="1:1">
      <c r="A278" s="55"/>
    </row>
    <row r="279" spans="1:1">
      <c r="A279" s="55"/>
    </row>
    <row r="280" spans="1:1">
      <c r="A280" s="55"/>
    </row>
  </sheetData>
  <autoFilter xmlns:etc="http://www.wps.cn/officeDocument/2017/etCustomData" ref="A5:Q271" etc:filterBottomFollowUsedRange="0">
    <extLst/>
  </autoFilter>
  <mergeCells count="10">
    <mergeCell ref="O3:P3"/>
    <mergeCell ref="F4:I4"/>
    <mergeCell ref="K4:P4"/>
    <mergeCell ref="B40:B49"/>
    <mergeCell ref="B169:B204"/>
    <mergeCell ref="B205:B215"/>
    <mergeCell ref="B216:B219"/>
    <mergeCell ref="B229:B232"/>
    <mergeCell ref="B233:B237"/>
    <mergeCell ref="B238:B240"/>
  </mergeCells>
  <conditionalFormatting sqref="E2">
    <cfRule type="cellIs" dxfId="1" priority="1" operator="equal">
      <formula>0</formula>
    </cfRule>
  </conditionalFormatting>
  <conditionalFormatting sqref="A6:A279">
    <cfRule type="cellIs" dxfId="2" priority="3" operator="equal">
      <formula>" "</formula>
    </cfRule>
  </conditionalFormatting>
  <conditionalFormatting sqref="C10:C11">
    <cfRule type="expression" dxfId="0" priority="32">
      <formula>#REF!=C10</formula>
    </cfRule>
  </conditionalFormatting>
  <conditionalFormatting sqref="C272:C65647">
    <cfRule type="expression" dxfId="0" priority="15">
      <formula>#REF!=C272</formula>
    </cfRule>
  </conditionalFormatting>
  <conditionalFormatting sqref="C5:C16 C18:C23">
    <cfRule type="expression" dxfId="0" priority="17">
      <formula>#REF!=C5</formula>
    </cfRule>
  </conditionalFormatting>
  <conditionalFormatting sqref="C17 C24:C94 C96:C258">
    <cfRule type="expression" dxfId="0" priority="2">
      <formula>#REF!=C17</formula>
    </cfRule>
  </conditionalFormatting>
  <printOptions horizontalCentered="1"/>
  <pageMargins left="0.236220472440945" right="0.236220472440945" top="0.748031496062992" bottom="0.748031496062992" header="0.31496062992126" footer="0.31496062992126"/>
  <pageSetup paperSize="9" scale="45" fitToHeight="20" orientation="portrait"/>
  <headerFooter>
    <oddHeader>&amp;L&amp;F&amp;R&amp;A</oddHeader>
    <oddFooter>&amp;R&amp;P (&amp;N)</oddFooter>
  </headerFooter>
  <ignoredErrors>
    <ignoredError sqref="A77"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90" zoomScaleNormal="90" workbookViewId="0">
      <pane ySplit="5" topLeftCell="A6" activePane="bottomLeft" state="frozen"/>
      <selection/>
      <selection pane="bottomLeft" activeCell="B10" sqref="B10"/>
    </sheetView>
  </sheetViews>
  <sheetFormatPr defaultColWidth="11.4285714285714" defaultRowHeight="15"/>
  <cols>
    <col min="1" max="1" width="5.42857142857143" style="5" customWidth="1"/>
    <col min="2" max="2" width="53.5714285714286" style="110" customWidth="1"/>
    <col min="3" max="6" width="7.71428571428571" customWidth="1"/>
    <col min="7" max="8" width="25.7142857142857" style="111" customWidth="1"/>
    <col min="9" max="9" width="31.1428571428571" style="112" customWidth="1"/>
  </cols>
  <sheetData>
    <row r="1" ht="19.5" spans="1:8">
      <c r="A1" s="113" t="s">
        <v>406</v>
      </c>
      <c r="B1" s="113"/>
      <c r="C1" s="113"/>
      <c r="D1" s="113"/>
      <c r="E1" s="113"/>
      <c r="F1" s="113"/>
      <c r="G1" s="114"/>
      <c r="H1" s="114"/>
    </row>
    <row r="2" spans="1:8">
      <c r="A2" s="32" t="str">
        <f>"Kvaliteedikontrolli number: "&amp;Üldinfo!B4</f>
        <v>Kvaliteedikontrolli number: </v>
      </c>
      <c r="G2" s="115"/>
      <c r="H2" s="115"/>
    </row>
    <row r="3" spans="1:8">
      <c r="A3" s="7"/>
      <c r="G3" s="115"/>
      <c r="H3" s="115"/>
    </row>
    <row r="4" spans="3:6">
      <c r="C4" s="90" t="s">
        <v>47</v>
      </c>
      <c r="D4" s="66"/>
      <c r="E4" s="66"/>
      <c r="F4" s="88"/>
    </row>
    <row r="5" s="1" customFormat="1" ht="71.3" spans="1:9">
      <c r="A5" s="35" t="s">
        <v>49</v>
      </c>
      <c r="B5" s="37" t="s">
        <v>53</v>
      </c>
      <c r="C5" s="72" t="s">
        <v>54</v>
      </c>
      <c r="D5" s="72" t="s">
        <v>55</v>
      </c>
      <c r="E5" s="72" t="s">
        <v>56</v>
      </c>
      <c r="F5" s="72" t="s">
        <v>57</v>
      </c>
      <c r="G5" s="64" t="s">
        <v>59</v>
      </c>
      <c r="H5" s="64" t="s">
        <v>58</v>
      </c>
      <c r="I5" s="126" t="s">
        <v>60</v>
      </c>
    </row>
    <row r="6" s="109" customFormat="1" ht="60" spans="1:9">
      <c r="A6" s="55">
        <v>1</v>
      </c>
      <c r="B6" s="116" t="s">
        <v>407</v>
      </c>
      <c r="C6" s="117"/>
      <c r="D6" s="118"/>
      <c r="E6" s="118"/>
      <c r="F6" s="119"/>
      <c r="G6" s="111"/>
      <c r="H6" s="111"/>
      <c r="I6" s="127" t="str">
        <f>IF(COUNTIF(C6:F6,"X")&lt;&gt;1,"Märgi x-ga üks valikutest!","")</f>
        <v>Märgi x-ga üks valikutest!</v>
      </c>
    </row>
    <row r="7" s="109" customFormat="1" ht="150" spans="1:9">
      <c r="A7" s="55">
        <f t="shared" ref="A7:A17" si="0">A6+1</f>
        <v>2</v>
      </c>
      <c r="B7" s="116" t="s">
        <v>408</v>
      </c>
      <c r="C7" s="120"/>
      <c r="D7" s="121"/>
      <c r="E7" s="121"/>
      <c r="F7" s="122"/>
      <c r="G7" s="111"/>
      <c r="H7" s="111"/>
      <c r="I7" s="127" t="str">
        <f>IF(COUNTIF(C7:F7,"X")&lt;&gt;1,"Märgi x-ga üks valikutest!","")</f>
        <v>Märgi x-ga üks valikutest!</v>
      </c>
    </row>
    <row r="8" s="109" customFormat="1" ht="60" spans="1:9">
      <c r="A8" s="55">
        <f t="shared" si="0"/>
        <v>3</v>
      </c>
      <c r="B8" s="116" t="s">
        <v>409</v>
      </c>
      <c r="C8" s="120"/>
      <c r="D8" s="121"/>
      <c r="E8" s="121"/>
      <c r="F8" s="122"/>
      <c r="G8" s="111"/>
      <c r="H8" s="111"/>
      <c r="I8" s="127" t="str">
        <f>IF(COUNTIF(C8:F8,"X")&lt;&gt;1,"Märgi x-ga üks valikutest!","")</f>
        <v>Märgi x-ga üks valikutest!</v>
      </c>
    </row>
    <row r="9" s="109" customFormat="1" ht="135" spans="1:9">
      <c r="A9" s="55">
        <f t="shared" si="0"/>
        <v>4</v>
      </c>
      <c r="B9" s="116" t="s">
        <v>410</v>
      </c>
      <c r="C9" s="120"/>
      <c r="D9" s="121"/>
      <c r="E9" s="121"/>
      <c r="F9" s="122"/>
      <c r="G9" s="111"/>
      <c r="H9" s="111"/>
      <c r="I9" s="127" t="str">
        <f>IF(COUNTIF(C9:F9,"X")&lt;&gt;1,"Märgi x-ga üks valikutest!","")</f>
        <v>Märgi x-ga üks valikutest!</v>
      </c>
    </row>
    <row r="10" s="109" customFormat="1" ht="409.5" spans="1:9">
      <c r="A10" s="55">
        <f t="shared" si="0"/>
        <v>5</v>
      </c>
      <c r="B10" s="116" t="s">
        <v>411</v>
      </c>
      <c r="C10" s="120"/>
      <c r="D10" s="121"/>
      <c r="E10" s="121"/>
      <c r="F10" s="122"/>
      <c r="G10" s="111"/>
      <c r="H10" s="111"/>
      <c r="I10" s="127" t="str">
        <f t="shared" ref="I10:I17" si="1">IF(COUNTIF(C10:F10,"X")&lt;&gt;1,"Märgi x-ga üks valikutest!","")</f>
        <v>Märgi x-ga üks valikutest!</v>
      </c>
    </row>
    <row r="11" s="109" customFormat="1" ht="135" spans="1:9">
      <c r="A11" s="55">
        <f t="shared" si="0"/>
        <v>6</v>
      </c>
      <c r="B11" s="116" t="s">
        <v>412</v>
      </c>
      <c r="C11" s="120"/>
      <c r="D11" s="121"/>
      <c r="E11" s="121"/>
      <c r="F11" s="122"/>
      <c r="G11" s="111"/>
      <c r="H11" s="111"/>
      <c r="I11" s="127" t="str">
        <f t="shared" si="1"/>
        <v>Märgi x-ga üks valikutest!</v>
      </c>
    </row>
    <row r="12" s="109" customFormat="1" ht="45" spans="1:9">
      <c r="A12" s="55">
        <f t="shared" si="0"/>
        <v>7</v>
      </c>
      <c r="B12" s="116" t="s">
        <v>413</v>
      </c>
      <c r="C12" s="120"/>
      <c r="D12" s="121"/>
      <c r="E12" s="121"/>
      <c r="F12" s="122"/>
      <c r="G12" s="111"/>
      <c r="H12" s="111"/>
      <c r="I12" s="127" t="str">
        <f t="shared" si="1"/>
        <v>Märgi x-ga üks valikutest!</v>
      </c>
    </row>
    <row r="13" s="109" customFormat="1" ht="180" spans="1:9">
      <c r="A13" s="55">
        <f t="shared" si="0"/>
        <v>8</v>
      </c>
      <c r="B13" s="116" t="s">
        <v>414</v>
      </c>
      <c r="C13" s="120"/>
      <c r="D13" s="121"/>
      <c r="E13" s="121"/>
      <c r="F13" s="122"/>
      <c r="G13" s="111"/>
      <c r="H13" s="111"/>
      <c r="I13" s="127" t="str">
        <f t="shared" si="1"/>
        <v>Märgi x-ga üks valikutest!</v>
      </c>
    </row>
    <row r="14" s="109" customFormat="1" ht="225" spans="1:9">
      <c r="A14" s="55">
        <f t="shared" si="0"/>
        <v>9</v>
      </c>
      <c r="B14" s="116" t="s">
        <v>415</v>
      </c>
      <c r="C14" s="120"/>
      <c r="D14" s="121"/>
      <c r="E14" s="121"/>
      <c r="F14" s="122"/>
      <c r="G14" s="111"/>
      <c r="H14" s="111"/>
      <c r="I14" s="127" t="str">
        <f t="shared" si="1"/>
        <v>Märgi x-ga üks valikutest!</v>
      </c>
    </row>
    <row r="15" s="109" customFormat="1" ht="45" spans="1:9">
      <c r="A15" s="55">
        <f t="shared" si="0"/>
        <v>10</v>
      </c>
      <c r="B15" s="116" t="s">
        <v>416</v>
      </c>
      <c r="C15" s="120"/>
      <c r="D15" s="121"/>
      <c r="E15" s="121"/>
      <c r="F15" s="122"/>
      <c r="G15" s="111"/>
      <c r="H15" s="111"/>
      <c r="I15" s="127" t="str">
        <f t="shared" si="1"/>
        <v>Märgi x-ga üks valikutest!</v>
      </c>
    </row>
    <row r="16" s="109" customFormat="1" ht="30.75" spans="1:9">
      <c r="A16" s="55">
        <f t="shared" si="0"/>
        <v>11</v>
      </c>
      <c r="B16" s="116" t="s">
        <v>417</v>
      </c>
      <c r="C16" s="120"/>
      <c r="D16" s="121"/>
      <c r="E16" s="121"/>
      <c r="F16" s="122"/>
      <c r="G16" s="111"/>
      <c r="H16" s="111"/>
      <c r="I16" s="127" t="str">
        <f t="shared" si="1"/>
        <v>Märgi x-ga üks valikutest!</v>
      </c>
    </row>
    <row r="17" s="109" customFormat="1" ht="45" spans="1:9">
      <c r="A17" s="55">
        <f t="shared" si="0"/>
        <v>12</v>
      </c>
      <c r="B17" s="116" t="s">
        <v>418</v>
      </c>
      <c r="C17" s="123"/>
      <c r="D17" s="124"/>
      <c r="E17" s="124"/>
      <c r="F17" s="125"/>
      <c r="G17" s="111"/>
      <c r="H17" s="111"/>
      <c r="I17" s="127" t="str">
        <f t="shared" si="1"/>
        <v>Märgi x-ga üks valikutest!</v>
      </c>
    </row>
    <row r="18" spans="3:6">
      <c r="C18" s="2"/>
      <c r="D18" s="2"/>
      <c r="E18" s="2"/>
      <c r="F18" s="2"/>
    </row>
    <row r="19" spans="3:6">
      <c r="C19" s="2"/>
      <c r="D19" s="2"/>
      <c r="E19" s="2"/>
      <c r="F19" s="2"/>
    </row>
    <row r="20" spans="3:6">
      <c r="C20" s="2"/>
      <c r="D20" s="2"/>
      <c r="E20" s="2"/>
      <c r="F20" s="2"/>
    </row>
  </sheetData>
  <autoFilter xmlns:etc="http://www.wps.cn/officeDocument/2017/etCustomData" ref="A5:I17" etc:filterBottomFollowUsedRange="0">
    <extLst/>
  </autoFilter>
  <mergeCells count="1">
    <mergeCell ref="C4:F4"/>
  </mergeCells>
  <conditionalFormatting sqref="A1">
    <cfRule type="expression" dxfId="0" priority="31">
      <formula>#REF!=A1</formula>
    </cfRule>
  </conditionalFormatting>
  <conditionalFormatting sqref="A6:A17">
    <cfRule type="cellIs" dxfId="2" priority="33" operator="equal">
      <formula>" "</formula>
    </cfRule>
  </conditionalFormatting>
  <printOptions horizontalCentered="1"/>
  <pageMargins left="0.236220472440945" right="0.236220472440945" top="0.590551181102362" bottom="0.393700787401575" header="0.196850393700787" footer="0.196850393700787"/>
  <pageSetup paperSize="9" scale="47" fitToHeight="25" orientation="portrait"/>
  <headerFooter>
    <oddHeader>&amp;L&amp;F&amp;R&amp;A</oddHeader>
    <oddFooter>&amp;R&amp;P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zoomScale="90" zoomScaleNormal="90" workbookViewId="0">
      <selection activeCell="C1" sqref="C1"/>
    </sheetView>
  </sheetViews>
  <sheetFormatPr defaultColWidth="8.85714285714286" defaultRowHeight="15"/>
  <cols>
    <col min="1" max="1" width="27.7142857142857" style="1" customWidth="1"/>
    <col min="2" max="2" width="46.2857142857143" style="26" customWidth="1"/>
    <col min="12" max="12" width="32.1428571428571" customWidth="1"/>
    <col min="14" max="14" width="10" customWidth="1"/>
  </cols>
  <sheetData>
    <row r="1" s="56" customFormat="1" ht="19.5" spans="1:12">
      <c r="A1" s="57" t="s">
        <v>419</v>
      </c>
      <c r="B1" s="58"/>
      <c r="C1" s="59"/>
      <c r="D1" s="59"/>
      <c r="E1" s="59"/>
      <c r="F1" s="59"/>
      <c r="G1" s="59"/>
      <c r="H1" s="59"/>
      <c r="I1" s="59"/>
      <c r="J1" s="59"/>
      <c r="L1" s="99" t="s">
        <v>420</v>
      </c>
    </row>
    <row r="2" s="56" customFormat="1" spans="1:12">
      <c r="A2" s="60" t="str">
        <f>"Kvaliteedikontrolli number: "&amp;Üldinfo!B4</f>
        <v>Kvaliteedikontrolli number: </v>
      </c>
      <c r="B2" s="60"/>
      <c r="C2" s="60"/>
      <c r="D2" s="60"/>
      <c r="I2" s="100"/>
      <c r="J2" s="100"/>
      <c r="L2" s="101" t="s">
        <v>421</v>
      </c>
    </row>
    <row r="3" s="56" customFormat="1" spans="1:12">
      <c r="A3" s="61"/>
      <c r="B3" s="62"/>
      <c r="I3" s="102"/>
      <c r="J3" s="102"/>
      <c r="K3" s="102"/>
      <c r="L3" s="102"/>
    </row>
    <row r="4" s="56" customFormat="1" customHeight="1" spans="1:12">
      <c r="A4" s="63" t="s">
        <v>49</v>
      </c>
      <c r="B4" s="64" t="s">
        <v>422</v>
      </c>
      <c r="C4" s="65" t="s">
        <v>423</v>
      </c>
      <c r="D4" s="66" t="s">
        <v>47</v>
      </c>
      <c r="E4" s="66"/>
      <c r="F4" s="66"/>
      <c r="G4" s="66"/>
      <c r="H4" s="67" t="s">
        <v>424</v>
      </c>
      <c r="I4" s="67"/>
      <c r="J4" s="67"/>
      <c r="K4" s="67"/>
      <c r="L4" s="103" t="s">
        <v>60</v>
      </c>
    </row>
    <row r="5" ht="71.3" spans="1:12">
      <c r="A5" s="68"/>
      <c r="B5" s="69"/>
      <c r="C5" s="70"/>
      <c r="D5" s="71" t="s">
        <v>54</v>
      </c>
      <c r="E5" s="72" t="s">
        <v>55</v>
      </c>
      <c r="F5" s="72" t="s">
        <v>56</v>
      </c>
      <c r="G5" s="73" t="s">
        <v>57</v>
      </c>
      <c r="H5" s="71" t="s">
        <v>54</v>
      </c>
      <c r="I5" s="72" t="s">
        <v>55</v>
      </c>
      <c r="J5" s="72" t="s">
        <v>56</v>
      </c>
      <c r="K5" s="72" t="s">
        <v>57</v>
      </c>
      <c r="L5" s="103"/>
    </row>
    <row r="6" spans="1:12">
      <c r="A6" s="74">
        <v>1</v>
      </c>
      <c r="B6" s="75" t="s">
        <v>61</v>
      </c>
      <c r="C6" s="76">
        <f>COUNT('Kontrollküsimustik - ISQM'!A7:A9)</f>
        <v>3</v>
      </c>
      <c r="D6" s="77">
        <f>COUNTIF('Kontrollküsimustik - ISQM'!F7:F9,"X")</f>
        <v>0</v>
      </c>
      <c r="E6" s="48">
        <f>COUNTIF('Kontrollküsimustik - ISQM'!G7:G9,"X")</f>
        <v>0</v>
      </c>
      <c r="F6" s="48">
        <f>COUNTIF('Kontrollküsimustik - ISQM'!H7:H9,"X")</f>
        <v>0</v>
      </c>
      <c r="G6" s="76">
        <f>COUNTIF('Kontrollküsimustik - ISQM'!I7:I9,"X")</f>
        <v>0</v>
      </c>
      <c r="H6" s="77">
        <f>COUNTIF('Kontrollküsimustik - ISQM'!K7:K9,"X")</f>
        <v>0</v>
      </c>
      <c r="I6" s="48">
        <f>COUNTIF('Kontrollküsimustik - ISQM'!L7:L9,"X")</f>
        <v>0</v>
      </c>
      <c r="J6" s="48">
        <f>COUNTIF('Kontrollküsimustik - ISQM'!M7:M9,"X")</f>
        <v>0</v>
      </c>
      <c r="K6" s="48">
        <f>COUNTIF('Kontrollküsimustik - ISQM'!N7:N9,"X")</f>
        <v>0</v>
      </c>
      <c r="L6" s="104" t="str">
        <f t="shared" ref="L6:L21" si="0">IF(SUM(D6:G6)&lt;&gt;C6,$L$2,IF(SUM(H6:K6)&lt;&gt;C6,$L$2,+$L$1))</f>
        <v>Osad küsimused vastamata!</v>
      </c>
    </row>
    <row r="7" ht="30" spans="1:12">
      <c r="A7" s="74">
        <f>A6+1</f>
        <v>2</v>
      </c>
      <c r="B7" s="75" t="s">
        <v>68</v>
      </c>
      <c r="C7" s="76">
        <f>COUNT('Kontrollküsimustik - ISQM'!A11:A15)</f>
        <v>5</v>
      </c>
      <c r="D7" s="77">
        <f>COUNTIF('Kontrollküsimustik - ISQM'!F11:F15,"X")</f>
        <v>0</v>
      </c>
      <c r="E7" s="48">
        <f>COUNTIF('Kontrollküsimustik - ISQM'!G11:G15,"X")</f>
        <v>0</v>
      </c>
      <c r="F7" s="48">
        <f>COUNTIF('Kontrollküsimustik - ISQM'!H11:H15,"X")</f>
        <v>0</v>
      </c>
      <c r="G7" s="76">
        <f>COUNTIF('Kontrollküsimustik - ISQM'!I11:I15,"X")</f>
        <v>0</v>
      </c>
      <c r="H7" s="77">
        <f>COUNTIF('Kontrollküsimustik - ISQM'!K11:K15,"X")</f>
        <v>0</v>
      </c>
      <c r="I7" s="48">
        <f>COUNTIF('Kontrollküsimustik - ISQM'!L11:L15,"X")</f>
        <v>0</v>
      </c>
      <c r="J7" s="48">
        <f>COUNTIF('Kontrollküsimustik - ISQM'!M11:M15,"X")</f>
        <v>0</v>
      </c>
      <c r="K7" s="48">
        <f>COUNTIF('Kontrollküsimustik - ISQM'!N11:N15,"X")</f>
        <v>0</v>
      </c>
      <c r="L7" s="104" t="str">
        <f t="shared" si="0"/>
        <v>Osad küsimused vastamata!</v>
      </c>
    </row>
    <row r="8" spans="1:12">
      <c r="A8" s="74">
        <f t="shared" ref="A8:A20" si="1">A7+1</f>
        <v>3</v>
      </c>
      <c r="B8" s="75" t="s">
        <v>79</v>
      </c>
      <c r="C8" s="76">
        <f>COUNT('Kontrollküsimustik - ISQM'!A17:A22)</f>
        <v>6</v>
      </c>
      <c r="D8" s="77">
        <f>COUNTIF('Kontrollküsimustik - ISQM'!F17:F22,"X")</f>
        <v>0</v>
      </c>
      <c r="E8" s="48">
        <f>COUNTIF('Kontrollküsimustik - ISQM'!G17:G22,"X")</f>
        <v>0</v>
      </c>
      <c r="F8" s="48">
        <f>COUNTIF('Kontrollküsimustik - ISQM'!H17:H22,"X")</f>
        <v>0</v>
      </c>
      <c r="G8" s="76">
        <f>COUNTIF('Kontrollküsimustik - ISQM'!I17:I22,"X")</f>
        <v>0</v>
      </c>
      <c r="H8" s="77">
        <f>COUNTIF('Kontrollküsimustik - ISQM'!K17:K22,"X")</f>
        <v>0</v>
      </c>
      <c r="I8" s="48">
        <f>COUNTIF('Kontrollküsimustik - ISQM'!L17:L22,"X")</f>
        <v>0</v>
      </c>
      <c r="J8" s="48">
        <f>COUNTIF('Kontrollküsimustik - ISQM'!M17:M22,"X")</f>
        <v>0</v>
      </c>
      <c r="K8" s="48">
        <f>COUNTIF('Kontrollküsimustik - ISQM'!N17:N22,"X")</f>
        <v>0</v>
      </c>
      <c r="L8" s="104" t="str">
        <f t="shared" si="0"/>
        <v>Osad küsimused vastamata!</v>
      </c>
    </row>
    <row r="9" spans="1:12">
      <c r="A9" s="74">
        <f t="shared" si="1"/>
        <v>4</v>
      </c>
      <c r="B9" s="75" t="s">
        <v>92</v>
      </c>
      <c r="C9" s="76">
        <f>COUNT('Kontrollküsimustik - ISQM'!A24:A49)</f>
        <v>26</v>
      </c>
      <c r="D9" s="77">
        <f>COUNTIF('Kontrollküsimustik - ISQM'!F24:F49,"X")</f>
        <v>0</v>
      </c>
      <c r="E9" s="48">
        <f>COUNTIF('Kontrollküsimustik - ISQM'!G24:G49,"X")</f>
        <v>0</v>
      </c>
      <c r="F9" s="48">
        <f>COUNTIF('Kontrollküsimustik - ISQM'!H24:H49,"X")</f>
        <v>0</v>
      </c>
      <c r="G9" s="76">
        <f>COUNTIF('Kontrollküsimustik - ISQM'!I24:I49,"X")</f>
        <v>0</v>
      </c>
      <c r="H9" s="77">
        <f>COUNTIF('Kontrollküsimustik - ISQM'!K24:K49,"X")</f>
        <v>0</v>
      </c>
      <c r="I9" s="48">
        <f>COUNTIF('Kontrollküsimustik - ISQM'!L24:L49,"X")</f>
        <v>0</v>
      </c>
      <c r="J9" s="48">
        <f>COUNTIF('Kontrollküsimustik - ISQM'!M24:M49,"X")</f>
        <v>0</v>
      </c>
      <c r="K9" s="48">
        <f>COUNTIF('Kontrollküsimustik - ISQM'!N24:N49,"X")</f>
        <v>0</v>
      </c>
      <c r="L9" s="104" t="str">
        <f t="shared" si="0"/>
        <v>Osad küsimused vastamata!</v>
      </c>
    </row>
    <row r="10" spans="1:12">
      <c r="A10" s="74">
        <f t="shared" si="1"/>
        <v>5</v>
      </c>
      <c r="B10" s="51" t="s">
        <v>127</v>
      </c>
      <c r="C10" s="76">
        <f>COUNT('Kontrollküsimustik - ISQM'!A51:A67)</f>
        <v>17</v>
      </c>
      <c r="D10" s="77">
        <f>COUNTIF('Kontrollküsimustik - ISQM'!F51:F67,"X")</f>
        <v>0</v>
      </c>
      <c r="E10" s="48">
        <f>COUNTIF('Kontrollküsimustik - ISQM'!G51:G67,"X")</f>
        <v>0</v>
      </c>
      <c r="F10" s="48">
        <f>COUNTIF('Kontrollküsimustik - ISQM'!H51:H67,"X")</f>
        <v>0</v>
      </c>
      <c r="G10" s="76">
        <f>COUNTIF('Kontrollküsimustik - ISQM'!I51:I67,"X")</f>
        <v>0</v>
      </c>
      <c r="H10" s="77">
        <f>COUNTIF('Kontrollküsimustik - ISQM'!K51:K67,"X")</f>
        <v>0</v>
      </c>
      <c r="I10" s="48">
        <f>COUNTIF('Kontrollküsimustik - ISQM'!L51:L67,"X")</f>
        <v>0</v>
      </c>
      <c r="J10" s="48">
        <f>COUNTIF('Kontrollküsimustik - ISQM'!M51:M67,"X")</f>
        <v>0</v>
      </c>
      <c r="K10" s="48">
        <f>COUNTIF('Kontrollküsimustik - ISQM'!N51:N67,"X")</f>
        <v>0</v>
      </c>
      <c r="L10" s="104" t="str">
        <f t="shared" si="0"/>
        <v>Osad küsimused vastamata!</v>
      </c>
    </row>
    <row r="11" spans="1:12">
      <c r="A11" s="74">
        <f t="shared" si="1"/>
        <v>6</v>
      </c>
      <c r="B11" s="51" t="s">
        <v>150</v>
      </c>
      <c r="C11" s="76">
        <f>COUNT('Kontrollküsimustik - ISQM'!A69:A74)</f>
        <v>6</v>
      </c>
      <c r="D11" s="77">
        <f>COUNTIF('Kontrollküsimustik - ISQM'!F69:F74,"X")</f>
        <v>0</v>
      </c>
      <c r="E11" s="48">
        <f>COUNTIF('Kontrollküsimustik - ISQM'!G69:G74,"X")</f>
        <v>0</v>
      </c>
      <c r="F11" s="48">
        <f>COUNTIF('Kontrollküsimustik - ISQM'!H69:H74,"X")</f>
        <v>0</v>
      </c>
      <c r="G11" s="76">
        <f>COUNTIF('Kontrollküsimustik - ISQM'!I69:I74,"X")</f>
        <v>0</v>
      </c>
      <c r="H11" s="77">
        <f>COUNTIF('Kontrollküsimustik - ISQM'!K69:K74,"X")</f>
        <v>0</v>
      </c>
      <c r="I11" s="48">
        <f>COUNTIF('Kontrollküsimustik - ISQM'!L69:L74,"X")</f>
        <v>0</v>
      </c>
      <c r="J11" s="48">
        <f>COUNTIF('Kontrollküsimustik - ISQM'!M69:M74,"X")</f>
        <v>0</v>
      </c>
      <c r="K11" s="48">
        <f>COUNTIF('Kontrollküsimustik - ISQM'!N69:N74,"X")</f>
        <v>0</v>
      </c>
      <c r="L11" s="104" t="str">
        <f t="shared" ref="L11" si="2">IF(SUM(D11:G11)&lt;&gt;C11,$L$2,IF(SUM(H11:K11)&lt;&gt;C11,$L$2,+$L$1))</f>
        <v>Osad küsimused vastamata!</v>
      </c>
    </row>
    <row r="12" spans="1:12">
      <c r="A12" s="74">
        <f t="shared" si="1"/>
        <v>7</v>
      </c>
      <c r="B12" s="75" t="s">
        <v>158</v>
      </c>
      <c r="C12" s="76">
        <f>COUNT('Kontrollküsimustik - ISQM'!A76:A95)</f>
        <v>20</v>
      </c>
      <c r="D12" s="77">
        <f>COUNTIF('Kontrollküsimustik - ISQM'!F76:F95,"X")</f>
        <v>0</v>
      </c>
      <c r="E12" s="48">
        <f>COUNTIF('Kontrollküsimustik - ISQM'!G76:G95,"X")</f>
        <v>0</v>
      </c>
      <c r="F12" s="48">
        <f>COUNTIF('Kontrollküsimustik - ISQM'!H76:H95,"X")</f>
        <v>0</v>
      </c>
      <c r="G12" s="76">
        <f>COUNTIF('Kontrollküsimustik - ISQM'!I76:I95,"X")</f>
        <v>0</v>
      </c>
      <c r="H12" s="77">
        <f>COUNTIF('Kontrollküsimustik - ISQM'!K76:K95,"X")</f>
        <v>0</v>
      </c>
      <c r="I12" s="48">
        <f>COUNTIF('Kontrollküsimustik - ISQM'!L76:L95,"X")</f>
        <v>0</v>
      </c>
      <c r="J12" s="48">
        <f>COUNTIF('Kontrollküsimustik - ISQM'!M76:M95,"X")</f>
        <v>0</v>
      </c>
      <c r="K12" s="48">
        <f>COUNTIF('Kontrollküsimustik - ISQM'!N76:N95,"X")</f>
        <v>0</v>
      </c>
      <c r="L12" s="104" t="str">
        <f t="shared" si="0"/>
        <v>Osad küsimused vastamata!</v>
      </c>
    </row>
    <row r="13" ht="30" spans="1:12">
      <c r="A13" s="74">
        <f t="shared" si="1"/>
        <v>8</v>
      </c>
      <c r="B13" s="75" t="s">
        <v>183</v>
      </c>
      <c r="C13" s="76">
        <f>COUNT('Kontrollküsimustik - ISQM'!A97:A105)</f>
        <v>9</v>
      </c>
      <c r="D13" s="77">
        <f>COUNTIF('Kontrollküsimustik - ISQM'!F97:F105,"X")</f>
        <v>0</v>
      </c>
      <c r="E13" s="48">
        <f>COUNTIF('Kontrollküsimustik - ISQM'!G97:G105,"X")</f>
        <v>0</v>
      </c>
      <c r="F13" s="48">
        <f>COUNTIF('Kontrollküsimustik - ISQM'!H97:H105,"X")</f>
        <v>0</v>
      </c>
      <c r="G13" s="76">
        <f>COUNTIF('Kontrollküsimustik - ISQM'!I97:I105,"X")</f>
        <v>0</v>
      </c>
      <c r="H13" s="77">
        <f>COUNTIF('Kontrollküsimustik - ISQM'!K97:K105,"X")</f>
        <v>0</v>
      </c>
      <c r="I13" s="48">
        <f>COUNTIF('Kontrollküsimustik - ISQM'!L97:L105,"X")</f>
        <v>0</v>
      </c>
      <c r="J13" s="48">
        <f>COUNTIF('Kontrollküsimustik - ISQM'!M97:M105,"X")</f>
        <v>0</v>
      </c>
      <c r="K13" s="48">
        <f>COUNTIF('Kontrollküsimustik - ISQM'!N97:N105,"X")</f>
        <v>0</v>
      </c>
      <c r="L13" s="104" t="str">
        <f t="shared" si="0"/>
        <v>Osad küsimused vastamata!</v>
      </c>
    </row>
    <row r="14" spans="1:12">
      <c r="A14" s="74">
        <f t="shared" si="1"/>
        <v>9</v>
      </c>
      <c r="B14" s="75" t="s">
        <v>193</v>
      </c>
      <c r="C14" s="76">
        <f>COUNT('Kontrollküsimustik - ISQM'!A107:A128)</f>
        <v>22</v>
      </c>
      <c r="D14" s="77">
        <f>COUNTIF('Kontrollküsimustik - ISQM'!F107:F128,"X")</f>
        <v>0</v>
      </c>
      <c r="E14" s="48">
        <f>COUNTIF('Kontrollküsimustik - ISQM'!G107:G128,"X")</f>
        <v>0</v>
      </c>
      <c r="F14" s="48">
        <f>COUNTIF('Kontrollküsimustik - ISQM'!H107:H128,"X")</f>
        <v>0</v>
      </c>
      <c r="G14" s="76">
        <f>COUNTIF('Kontrollküsimustik - ISQM'!I107:I128,"X")</f>
        <v>0</v>
      </c>
      <c r="H14" s="77">
        <f>COUNTIF('Kontrollküsimustik - ISQM'!K107:K128,"X")</f>
        <v>0</v>
      </c>
      <c r="I14" s="48">
        <f>COUNTIF('Kontrollküsimustik - ISQM'!L107:L128,"X")</f>
        <v>0</v>
      </c>
      <c r="J14" s="48">
        <f>COUNTIF('Kontrollküsimustik - ISQM'!M107:M128,"X")</f>
        <v>0</v>
      </c>
      <c r="K14" s="48">
        <f>COUNTIF('Kontrollküsimustik - ISQM'!N107:N128,"X")</f>
        <v>0</v>
      </c>
      <c r="L14" s="104" t="str">
        <f t="shared" si="0"/>
        <v>Osad küsimused vastamata!</v>
      </c>
    </row>
    <row r="15" spans="1:12">
      <c r="A15" s="74">
        <f t="shared" si="1"/>
        <v>10</v>
      </c>
      <c r="B15" s="75" t="s">
        <v>216</v>
      </c>
      <c r="C15" s="76">
        <f>COUNT('Kontrollküsimustik - ISQM'!A130:A151)</f>
        <v>22</v>
      </c>
      <c r="D15" s="77">
        <f>COUNTIF('Kontrollküsimustik - ISQM'!F130:F151,"X")</f>
        <v>0</v>
      </c>
      <c r="E15" s="48">
        <f>COUNTIF('Kontrollküsimustik - ISQM'!G130:G151,"X")</f>
        <v>0</v>
      </c>
      <c r="F15" s="48">
        <f>COUNTIF('Kontrollküsimustik - ISQM'!H130:H151,"X")</f>
        <v>0</v>
      </c>
      <c r="G15" s="76">
        <f>COUNTIF('Kontrollküsimustik - ISQM'!I130:I151,"X")</f>
        <v>0</v>
      </c>
      <c r="H15" s="77">
        <f>COUNTIF('Kontrollküsimustik - ISQM'!K130:K151,"X")</f>
        <v>0</v>
      </c>
      <c r="I15" s="48">
        <f>COUNTIF('Kontrollküsimustik - ISQM'!L130:L151,"X")</f>
        <v>0</v>
      </c>
      <c r="J15" s="48">
        <f>COUNTIF('Kontrollküsimustik - ISQM'!M130:M151,"X")</f>
        <v>0</v>
      </c>
      <c r="K15" s="48">
        <f>COUNTIF('Kontrollküsimustik - ISQM'!N130:N151,"X")</f>
        <v>0</v>
      </c>
      <c r="L15" s="104" t="str">
        <f t="shared" si="0"/>
        <v>Osad küsimused vastamata!</v>
      </c>
    </row>
    <row r="16" spans="1:12">
      <c r="A16" s="74">
        <f t="shared" si="1"/>
        <v>11</v>
      </c>
      <c r="B16" s="75" t="s">
        <v>240</v>
      </c>
      <c r="C16" s="76">
        <f>COUNT('Kontrollküsimustik - ISQM'!A153:A167)</f>
        <v>15</v>
      </c>
      <c r="D16" s="77">
        <f>COUNTIF('Kontrollküsimustik - ISQM'!F153:F167,"X")</f>
        <v>0</v>
      </c>
      <c r="E16" s="48">
        <f>COUNTIF('Kontrollküsimustik - ISQM'!G153:G167,"X")</f>
        <v>0</v>
      </c>
      <c r="F16" s="48">
        <f>COUNTIF('Kontrollküsimustik - ISQM'!H153:H167,"X")</f>
        <v>0</v>
      </c>
      <c r="G16" s="76">
        <f>COUNTIF('Kontrollküsimustik - ISQM'!I153:I167,"X")</f>
        <v>0</v>
      </c>
      <c r="H16" s="77">
        <f>COUNTIF('Kontrollküsimustik - ISQM'!K153:K167,"X")</f>
        <v>0</v>
      </c>
      <c r="I16" s="48">
        <f>COUNTIF('Kontrollküsimustik - ISQM'!L153:L167,"X")</f>
        <v>0</v>
      </c>
      <c r="J16" s="48">
        <f>COUNTIF('Kontrollküsimustik - ISQM'!M153:M167,"X")</f>
        <v>0</v>
      </c>
      <c r="K16" s="48">
        <f>COUNTIF('Kontrollküsimustik - ISQM'!N153:N167,"X")</f>
        <v>0</v>
      </c>
      <c r="L16" s="104" t="str">
        <f t="shared" ref="L16" si="3">IF(SUM(D16:G16)&lt;&gt;C16,$L$2,IF(SUM(H16:K16)&lt;&gt;C16,$L$2,+$L$1))</f>
        <v>Osad küsimused vastamata!</v>
      </c>
    </row>
    <row r="17" spans="1:12">
      <c r="A17" s="74">
        <f t="shared" si="1"/>
        <v>12</v>
      </c>
      <c r="B17" s="75" t="s">
        <v>257</v>
      </c>
      <c r="C17" s="76">
        <f>COUNT('Kontrollküsimustik - ISQM'!A169:A219)</f>
        <v>51</v>
      </c>
      <c r="D17" s="77">
        <f>COUNTIF('Kontrollküsimustik - ISQM'!F169:F219,"X")</f>
        <v>0</v>
      </c>
      <c r="E17" s="48">
        <f>COUNTIF('Kontrollküsimustik - ISQM'!G169:G219,"X")</f>
        <v>0</v>
      </c>
      <c r="F17" s="48">
        <f>COUNTIF('Kontrollküsimustik - ISQM'!H169:H219,"X")</f>
        <v>0</v>
      </c>
      <c r="G17" s="76">
        <f>COUNTIF('Kontrollküsimustik - ISQM'!I169:I219,"X")</f>
        <v>0</v>
      </c>
      <c r="H17" s="77">
        <f>COUNTIF('Kontrollküsimustik - ISQM'!K169:K219,"X")</f>
        <v>0</v>
      </c>
      <c r="I17" s="48">
        <f>COUNTIF('Kontrollküsimustik - ISQM'!L169:L219,"X")</f>
        <v>0</v>
      </c>
      <c r="J17" s="48">
        <f>COUNTIF('Kontrollküsimustik - ISQM'!M169:M219,"X")</f>
        <v>0</v>
      </c>
      <c r="K17" s="48">
        <f>COUNTIF('Kontrollküsimustik - ISQM'!N169:N219,"X")</f>
        <v>0</v>
      </c>
      <c r="L17" s="104" t="str">
        <f t="shared" si="0"/>
        <v>Osad küsimused vastamata!</v>
      </c>
    </row>
    <row r="18" spans="1:12">
      <c r="A18" s="74">
        <f t="shared" si="1"/>
        <v>13</v>
      </c>
      <c r="B18" s="75" t="s">
        <v>330</v>
      </c>
      <c r="C18" s="76">
        <f>COUNT('Kontrollküsimustik - ISQM'!A221:A240)</f>
        <v>20</v>
      </c>
      <c r="D18" s="77">
        <f>COUNTIF('Kontrollküsimustik - ISQM'!F221:F240,"X")</f>
        <v>0</v>
      </c>
      <c r="E18" s="48">
        <f>COUNTIF('Kontrollküsimustik - ISQM'!G221:G240,"X")</f>
        <v>0</v>
      </c>
      <c r="F18" s="48">
        <f>COUNTIF('Kontrollküsimustik - ISQM'!H221:H240,"X")</f>
        <v>0</v>
      </c>
      <c r="G18" s="76">
        <f>COUNTIF('Kontrollküsimustik - ISQM'!I221:I240,"X")</f>
        <v>0</v>
      </c>
      <c r="H18" s="77">
        <f>COUNTIF('Kontrollküsimustik - ISQM'!K221:K240,"X")</f>
        <v>0</v>
      </c>
      <c r="I18" s="48">
        <f>COUNTIF('Kontrollküsimustik - ISQM'!L221:L240,"X")</f>
        <v>0</v>
      </c>
      <c r="J18" s="48">
        <f>COUNTIF('Kontrollküsimustik - ISQM'!M221:M240,"X")</f>
        <v>0</v>
      </c>
      <c r="K18" s="48">
        <f>COUNTIF('Kontrollküsimustik - ISQM'!N221:N240,"X")</f>
        <v>0</v>
      </c>
      <c r="L18" s="104" t="str">
        <f t="shared" ref="L18" si="4">IF(SUM(D18:G18)&lt;&gt;C18,$L$2,IF(SUM(H18:K18)&lt;&gt;C18,$L$2,+$L$1))</f>
        <v>Osad küsimused vastamata!</v>
      </c>
    </row>
    <row r="19" spans="1:12">
      <c r="A19" s="74">
        <f t="shared" si="1"/>
        <v>14</v>
      </c>
      <c r="B19" s="75" t="s">
        <v>359</v>
      </c>
      <c r="C19" s="76">
        <f>COUNT('Kontrollküsimustik - ISQM'!A242:A257)</f>
        <v>16</v>
      </c>
      <c r="D19" s="77">
        <f>COUNTIF('Kontrollküsimustik - ISQM'!F242:F257,"X")</f>
        <v>0</v>
      </c>
      <c r="E19" s="48">
        <f>COUNTIF('Kontrollküsimustik - ISQM'!G242:G257,"X")</f>
        <v>0</v>
      </c>
      <c r="F19" s="48">
        <f>COUNTIF('Kontrollküsimustik - ISQM'!H242:H257,"X")</f>
        <v>0</v>
      </c>
      <c r="G19" s="76">
        <f>COUNTIF('Kontrollküsimustik - ISQM'!I242:I257,"X")</f>
        <v>0</v>
      </c>
      <c r="H19" s="77">
        <f>COUNTIF('Kontrollküsimustik - ISQM'!K242:K257,"X")</f>
        <v>0</v>
      </c>
      <c r="I19" s="48">
        <f>COUNTIF('Kontrollküsimustik - ISQM'!L242:L257,"X")</f>
        <v>0</v>
      </c>
      <c r="J19" s="48">
        <f>COUNTIF('Kontrollküsimustik - ISQM'!M242:M257,"X")</f>
        <v>0</v>
      </c>
      <c r="K19" s="48">
        <f>COUNTIF('Kontrollküsimustik - ISQM'!N242:N257,"X")</f>
        <v>0</v>
      </c>
      <c r="L19" s="104" t="str">
        <f t="shared" si="0"/>
        <v>Osad küsimused vastamata!</v>
      </c>
    </row>
    <row r="20" ht="15.75" spans="1:12">
      <c r="A20" s="74">
        <f t="shared" si="1"/>
        <v>15</v>
      </c>
      <c r="B20" s="78" t="s">
        <v>380</v>
      </c>
      <c r="C20" s="79">
        <f>COUNT('Kontrollküsimustik - ISQM'!A259:A271)</f>
        <v>13</v>
      </c>
      <c r="D20" s="80">
        <f>COUNTIF('Kontrollküsimustik - ISQM'!F259:F271,"X")</f>
        <v>0</v>
      </c>
      <c r="E20" s="81">
        <f>COUNTIF('Kontrollküsimustik - ISQM'!G259:G271,"X")</f>
        <v>0</v>
      </c>
      <c r="F20" s="81">
        <f>COUNTIF('Kontrollküsimustik - ISQM'!H259:H271,"X")</f>
        <v>0</v>
      </c>
      <c r="G20" s="79">
        <f>COUNTIF('Kontrollküsimustik - ISQM'!I259:I271,"X")</f>
        <v>0</v>
      </c>
      <c r="H20" s="80">
        <f>COUNTIF('Kontrollküsimustik - ISQM'!K259:K271,"X")</f>
        <v>0</v>
      </c>
      <c r="I20" s="81">
        <f>COUNTIF('Kontrollküsimustik - ISQM'!L259:L271,"X")</f>
        <v>0</v>
      </c>
      <c r="J20" s="81">
        <f>COUNTIF('Kontrollküsimustik - ISQM'!M259:M271,"X")</f>
        <v>0</v>
      </c>
      <c r="K20" s="81">
        <f>COUNTIF('Kontrollküsimustik - ISQM'!N259:N271,"X")</f>
        <v>0</v>
      </c>
      <c r="L20" s="97" t="str">
        <f t="shared" si="0"/>
        <v>Osad küsimused vastamata!</v>
      </c>
    </row>
    <row r="21" spans="1:12">
      <c r="A21" s="82"/>
      <c r="B21" s="83" t="s">
        <v>425</v>
      </c>
      <c r="C21" s="84">
        <f>SUM(C6:C20)</f>
        <v>251</v>
      </c>
      <c r="D21" s="85">
        <f t="shared" ref="D21:K21" si="5">SUM(D6:D20)</f>
        <v>0</v>
      </c>
      <c r="E21" s="86">
        <f t="shared" si="5"/>
        <v>0</v>
      </c>
      <c r="F21" s="86">
        <f t="shared" si="5"/>
        <v>0</v>
      </c>
      <c r="G21" s="84">
        <f t="shared" si="5"/>
        <v>0</v>
      </c>
      <c r="H21" s="85">
        <f t="shared" si="5"/>
        <v>0</v>
      </c>
      <c r="I21" s="86">
        <f t="shared" si="5"/>
        <v>0</v>
      </c>
      <c r="J21" s="86">
        <f t="shared" si="5"/>
        <v>0</v>
      </c>
      <c r="K21" s="86">
        <f t="shared" si="5"/>
        <v>0</v>
      </c>
      <c r="L21" s="98" t="str">
        <f t="shared" si="0"/>
        <v>Osad küsimused vastamata!</v>
      </c>
    </row>
    <row r="25" ht="19.5" spans="1:12">
      <c r="A25" s="59" t="s">
        <v>426</v>
      </c>
      <c r="B25" s="59"/>
      <c r="C25" s="59"/>
      <c r="D25" s="59"/>
      <c r="E25" s="59"/>
      <c r="F25" s="59"/>
      <c r="G25" s="59"/>
      <c r="H25" s="59"/>
      <c r="I25" s="59"/>
      <c r="J25" s="59"/>
      <c r="K25" s="59"/>
      <c r="L25" s="59"/>
    </row>
    <row r="26" spans="1:12">
      <c r="A26" s="60" t="str">
        <f>"Kvaliteedikontrolli number: "&amp;Üldinfo!B4</f>
        <v>Kvaliteedikontrolli number: </v>
      </c>
      <c r="B26" s="60"/>
      <c r="C26" s="60"/>
      <c r="D26" s="60"/>
      <c r="I26" s="60"/>
      <c r="J26" s="60"/>
      <c r="K26" s="60"/>
      <c r="L26" s="60"/>
    </row>
    <row r="27" spans="1:12">
      <c r="A27" s="60"/>
      <c r="B27" s="60"/>
      <c r="C27" s="60"/>
      <c r="D27" s="60"/>
      <c r="I27" s="60"/>
      <c r="J27" s="60"/>
      <c r="K27" s="60"/>
      <c r="L27" s="60"/>
    </row>
    <row r="28" spans="1:10">
      <c r="A28" s="87" t="s">
        <v>49</v>
      </c>
      <c r="B28" s="64" t="s">
        <v>422</v>
      </c>
      <c r="C28" s="72" t="s">
        <v>427</v>
      </c>
      <c r="D28" s="88" t="s">
        <v>47</v>
      </c>
      <c r="E28" s="89"/>
      <c r="F28" s="89"/>
      <c r="G28" s="90"/>
      <c r="H28" s="91" t="s">
        <v>60</v>
      </c>
      <c r="I28" s="105"/>
      <c r="J28" s="106"/>
    </row>
    <row r="29" ht="71.3" spans="1:10">
      <c r="A29" s="87"/>
      <c r="B29" s="69"/>
      <c r="C29" s="72"/>
      <c r="D29" s="71" t="s">
        <v>54</v>
      </c>
      <c r="E29" s="72" t="s">
        <v>55</v>
      </c>
      <c r="F29" s="72" t="s">
        <v>56</v>
      </c>
      <c r="G29" s="92" t="s">
        <v>57</v>
      </c>
      <c r="H29" s="93"/>
      <c r="I29" s="107"/>
      <c r="J29" s="108"/>
    </row>
    <row r="30" ht="15.75" spans="1:10">
      <c r="A30" s="94">
        <v>1</v>
      </c>
      <c r="B30" s="95" t="s">
        <v>428</v>
      </c>
      <c r="C30" s="96">
        <f>COUNT('Kontrollküsimustik - eetika'!A6:A17)</f>
        <v>12</v>
      </c>
      <c r="D30" s="80">
        <f>COUNTIF('Kontrollküsimustik - eetika'!C6:C17,"X")</f>
        <v>0</v>
      </c>
      <c r="E30" s="81">
        <f>COUNTIF('Kontrollküsimustik - eetika'!D6:D17,"X")</f>
        <v>0</v>
      </c>
      <c r="F30" s="81">
        <f>COUNTIF('Kontrollküsimustik - eetika'!E6:E17,"X")</f>
        <v>0</v>
      </c>
      <c r="G30" s="81">
        <f>COUNTIF('Kontrollküsimustik - eetika'!F6:F17,"X")</f>
        <v>0</v>
      </c>
      <c r="H30" s="97" t="str">
        <f t="shared" ref="H30:J31" si="6">IF(SUM(D30:G30)&lt;&gt;C30,$L$2,+$L$1)</f>
        <v>Osad küsimused vastamata!</v>
      </c>
      <c r="I30" s="97" t="str">
        <f t="shared" si="6"/>
        <v>Kõik küsimused vastatud!</v>
      </c>
      <c r="J30" s="97" t="str">
        <f t="shared" si="6"/>
        <v>Kõik küsimused vastatud!</v>
      </c>
    </row>
    <row r="31" spans="1:10">
      <c r="A31" s="82"/>
      <c r="B31" s="83" t="s">
        <v>425</v>
      </c>
      <c r="C31" s="84">
        <f>SUM(C30:C30)</f>
        <v>12</v>
      </c>
      <c r="D31" s="85">
        <f>SUM(D30:D30)</f>
        <v>0</v>
      </c>
      <c r="E31" s="86">
        <f>SUM(E30:E30)</f>
        <v>0</v>
      </c>
      <c r="F31" s="86">
        <f>SUM(F30:F30)</f>
        <v>0</v>
      </c>
      <c r="G31" s="86">
        <f>SUM(G30:G30)</f>
        <v>0</v>
      </c>
      <c r="H31" s="98" t="str">
        <f t="shared" si="6"/>
        <v>Osad küsimused vastamata!</v>
      </c>
      <c r="I31" s="98" t="str">
        <f t="shared" si="6"/>
        <v>Kõik küsimused vastatud!</v>
      </c>
      <c r="J31" s="98" t="str">
        <f t="shared" si="6"/>
        <v>Kõik küsimused vastatud!</v>
      </c>
    </row>
  </sheetData>
  <mergeCells count="16">
    <mergeCell ref="A2:D2"/>
    <mergeCell ref="D4:G4"/>
    <mergeCell ref="H4:K4"/>
    <mergeCell ref="A26:D26"/>
    <mergeCell ref="I26:L26"/>
    <mergeCell ref="D28:G28"/>
    <mergeCell ref="H30:J30"/>
    <mergeCell ref="H31:J31"/>
    <mergeCell ref="A4:A5"/>
    <mergeCell ref="A28:A29"/>
    <mergeCell ref="B4:B5"/>
    <mergeCell ref="B28:B29"/>
    <mergeCell ref="C4:C5"/>
    <mergeCell ref="C28:C29"/>
    <mergeCell ref="L4:L5"/>
    <mergeCell ref="H28:J29"/>
  </mergeCells>
  <conditionalFormatting sqref="B6">
    <cfRule type="expression" dxfId="0" priority="16">
      <formula>#REF!=B6</formula>
    </cfRule>
  </conditionalFormatting>
  <conditionalFormatting sqref="A25">
    <cfRule type="expression" dxfId="0" priority="7">
      <formula>#REF!=A25</formula>
    </cfRule>
  </conditionalFormatting>
  <conditionalFormatting sqref="B31">
    <cfRule type="expression" dxfId="0" priority="6">
      <formula>#REF!=B31</formula>
    </cfRule>
  </conditionalFormatting>
  <conditionalFormatting sqref="B7:B21">
    <cfRule type="expression" dxfId="0" priority="15">
      <formula>#REF!=B7</formula>
    </cfRule>
  </conditionalFormatting>
  <conditionalFormatting sqref="L6:L21 H30:H31">
    <cfRule type="cellIs" dxfId="3" priority="33" stopIfTrue="1" operator="equal">
      <formula>$L$2</formula>
    </cfRule>
  </conditionalFormatting>
  <hyperlinks>
    <hyperlink ref="A1" r:id="rId1" display="Kvaliteedijuhtimise standardi ja eetikakoodeksi kontroll-leht " tooltip="//media.voog.com/0000/0041/6835/files/KVK%20korra%20Lisa%2018_Kvaliteedikontrolli%20standard.xlsx"/>
  </hyperlinks>
  <printOptions horizontalCentered="1"/>
  <pageMargins left="0.21" right="0.19" top="0.590551181102362" bottom="0.393700787401575" header="0.196850393700787" footer="0.196850393700787"/>
  <pageSetup paperSize="9" scale="80" fitToHeight="5" orientation="landscape"/>
  <headerFooter>
    <oddHeader>&amp;L&amp;F&amp;R&amp;A</oddHeader>
    <oddFooter>&amp;R&amp;P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0"/>
  <sheetViews>
    <sheetView workbookViewId="0">
      <selection activeCell="A1" sqref="A1:E1"/>
    </sheetView>
  </sheetViews>
  <sheetFormatPr defaultColWidth="8.85714285714286" defaultRowHeight="15"/>
  <cols>
    <col min="1" max="1" width="5.71428571428571" style="5" customWidth="1"/>
    <col min="2" max="2" width="5.71428571428571" style="24" customWidth="1"/>
    <col min="3" max="3" width="16.4285714285714" style="25" customWidth="1"/>
    <col min="4" max="4" width="62.5714285714286" style="26" customWidth="1"/>
    <col min="5" max="5" width="35.8571428571429" style="27" customWidth="1"/>
    <col min="6" max="6" width="35.2857142857143" style="27" customWidth="1"/>
    <col min="7" max="7" width="9.14285714285714" style="28" customWidth="1"/>
    <col min="8" max="9" width="9.14285714285714" style="5" customWidth="1"/>
    <col min="10" max="10" width="9.14285714285714" style="28" customWidth="1"/>
    <col min="11" max="12" width="9.14285714285714" style="5" customWidth="1"/>
  </cols>
  <sheetData>
    <row r="1" ht="19.5" spans="1:4">
      <c r="A1" s="29" t="s">
        <v>429</v>
      </c>
      <c r="B1" s="30"/>
      <c r="C1" s="30"/>
      <c r="D1" s="30"/>
    </row>
    <row r="2" ht="19.5" spans="1:4">
      <c r="A2" s="31" t="str">
        <f>"Kvaliteedikontrolli number: "&amp;Üldinfo!B4</f>
        <v>Kvaliteedikontrolli number: </v>
      </c>
      <c r="B2" s="32"/>
      <c r="C2" s="33"/>
      <c r="D2" s="33"/>
    </row>
    <row r="3" spans="3:3">
      <c r="C3"/>
    </row>
    <row r="4" spans="1:12">
      <c r="A4"/>
      <c r="B4"/>
      <c r="C4"/>
      <c r="D4"/>
      <c r="G4" s="34" t="s">
        <v>430</v>
      </c>
      <c r="H4" s="34"/>
      <c r="I4" s="34"/>
      <c r="J4" s="53" t="s">
        <v>431</v>
      </c>
      <c r="K4" s="53"/>
      <c r="L4" s="53"/>
    </row>
    <row r="5" ht="63.8" spans="1:12">
      <c r="A5" s="35" t="s">
        <v>432</v>
      </c>
      <c r="B5" s="36" t="s">
        <v>50</v>
      </c>
      <c r="C5" s="35" t="s">
        <v>51</v>
      </c>
      <c r="D5" s="37" t="s">
        <v>53</v>
      </c>
      <c r="E5" s="38" t="s">
        <v>59</v>
      </c>
      <c r="F5" s="38" t="s">
        <v>58</v>
      </c>
      <c r="G5" s="39" t="s">
        <v>433</v>
      </c>
      <c r="H5" s="40" t="s">
        <v>55</v>
      </c>
      <c r="I5" s="40" t="s">
        <v>56</v>
      </c>
      <c r="J5" s="54" t="s">
        <v>433</v>
      </c>
      <c r="K5" s="40" t="s">
        <v>55</v>
      </c>
      <c r="L5" s="40" t="s">
        <v>56</v>
      </c>
    </row>
    <row r="6" spans="1:12">
      <c r="A6" s="41"/>
      <c r="B6" s="42"/>
      <c r="C6" s="43" t="str">
        <f>'Kontrollküsimustik - ISQM'!C6</f>
        <v>Audiitorühingule esitatavad nõuded</v>
      </c>
      <c r="D6" s="44"/>
      <c r="E6" s="45"/>
      <c r="F6" s="45"/>
      <c r="G6" s="46"/>
      <c r="H6" s="47"/>
      <c r="I6" s="47"/>
      <c r="J6" s="46"/>
      <c r="K6" s="47"/>
      <c r="L6" s="47"/>
    </row>
    <row r="7" ht="105" spans="1:12">
      <c r="A7" s="48">
        <f>'Kontrollküsimustik - ISQM'!A7</f>
        <v>1</v>
      </c>
      <c r="B7" s="49"/>
      <c r="C7" s="50" t="str">
        <f>'Kontrollküsimustik - ISQM'!C7</f>
        <v>AudS §76(2)</v>
      </c>
      <c r="D7" s="51" t="str">
        <f>'Kontrollküsimustik - ISQM'!E7</f>
        <v>Audiitorühing võib audiitorteenust osutada ühena järgmistest äriühingu liikidest:
1) täis- või usaldusühinguna;
2) osaühinguna;
3) aktsiaseltsina;
4) Euroopa äriühinguna;
5) mõnes lepinguriigis registreeritud äriühinguna.</v>
      </c>
      <c r="E7" s="52" t="str">
        <f>IF('Kontrollküsimustik - ISQM'!P7='Kontrollküsimustik - ISQM'!$Q$1,"",'Kontrollküsimustik - ISQM'!P7)</f>
        <v/>
      </c>
      <c r="F7" s="52" t="str">
        <f>IF('Kontrollküsimustik - ISQM'!O7='Kontrollküsimustik - ISQM'!$Q$1,"",'Kontrollküsimustik - ISQM'!O7)</f>
        <v/>
      </c>
      <c r="G7" s="46" t="str">
        <f>IF(H7="x","x",IF(I7="x","x",""))</f>
        <v/>
      </c>
      <c r="H7" s="47" t="str">
        <f>IF('Kontrollküsimustik - ISQM'!G7="x","x","")</f>
        <v/>
      </c>
      <c r="I7" s="47" t="str">
        <f>IF('Kontrollküsimustik - ISQM'!H7="x","x","")</f>
        <v/>
      </c>
      <c r="J7" s="46" t="str">
        <f>IF(K7="x","x",IF(L7="x","x",""))</f>
        <v/>
      </c>
      <c r="K7" s="47" t="str">
        <f>IF('Kontrollküsimustik - ISQM'!L7="x","x","")</f>
        <v/>
      </c>
      <c r="L7" s="47" t="str">
        <f>IF('Kontrollküsimustik - ISQM'!M7="x","x","")</f>
        <v/>
      </c>
    </row>
    <row r="8" ht="60" spans="1:12">
      <c r="A8" s="48">
        <f>'Kontrollküsimustik - ISQM'!A8</f>
        <v>2</v>
      </c>
      <c r="B8" s="49"/>
      <c r="C8" s="50" t="str">
        <f>'Kontrollküsimustik - ISQM'!C8</f>
        <v>AudS §76(3)</v>
      </c>
      <c r="D8" s="51" t="str">
        <f>'Kontrollküsimustik - ISQM'!E8</f>
        <v>Enamus audiitorühingu osade või aktsiatega esindatud häältest peab kuuluma mõne lepinguriigi pädeva asutuse järelevalvele piiranguteta allutatud vandeaudiitoritele, kes on saanud kutse mõnes lepinguriigis, või audiitorühingutele.</v>
      </c>
      <c r="E8" s="52" t="str">
        <f>IF('Kontrollküsimustik - ISQM'!P8='Kontrollküsimustik - ISQM'!$Q$1,"",'Kontrollküsimustik - ISQM'!P8)</f>
        <v/>
      </c>
      <c r="F8" s="52" t="str">
        <f>IF('Kontrollküsimustik - ISQM'!O8='Kontrollküsimustik - ISQM'!$Q$1,"",'Kontrollküsimustik - ISQM'!O8)</f>
        <v/>
      </c>
      <c r="G8" s="46" t="str">
        <f t="shared" ref="G8:G72" si="0">IF(H8="x","x",IF(I8="x","x",""))</f>
        <v/>
      </c>
      <c r="H8" s="47" t="str">
        <f>IF('Kontrollküsimustik - ISQM'!G8="x","x","")</f>
        <v/>
      </c>
      <c r="I8" s="47" t="str">
        <f>IF('Kontrollküsimustik - ISQM'!H8="x","x","")</f>
        <v/>
      </c>
      <c r="J8" s="46" t="str">
        <f t="shared" ref="J8:J72" si="1">IF(K8="x","x",IF(L8="x","x",""))</f>
        <v/>
      </c>
      <c r="K8" s="47" t="str">
        <f>IF('Kontrollküsimustik - ISQM'!L8="x","x","")</f>
        <v/>
      </c>
      <c r="L8" s="47" t="str">
        <f>IF('Kontrollküsimustik - ISQM'!M8="x","x","")</f>
        <v/>
      </c>
    </row>
    <row r="9" ht="30" spans="1:12">
      <c r="A9" s="48">
        <f>'Kontrollküsimustik - ISQM'!A9</f>
        <v>3</v>
      </c>
      <c r="B9" s="49"/>
      <c r="C9" s="50" t="str">
        <f>'Kontrollküsimustik - ISQM'!C9</f>
        <v>AudS §76(4)</v>
      </c>
      <c r="D9" s="51" t="str">
        <f>'Kontrollküsimustik - ISQM'!E9</f>
        <v>Osaühingust audiitorühingu osakapital peab olema vähemalt 12 000 eurot ja see peab olema täies ulatuses sisse makstud.</v>
      </c>
      <c r="E9" s="52" t="str">
        <f>IF('Kontrollküsimustik - ISQM'!P9='Kontrollküsimustik - ISQM'!$Q$1,"",'Kontrollküsimustik - ISQM'!P9)</f>
        <v/>
      </c>
      <c r="F9" s="52" t="str">
        <f>IF('Kontrollküsimustik - ISQM'!O9='Kontrollküsimustik - ISQM'!$Q$1,"",'Kontrollküsimustik - ISQM'!O9)</f>
        <v/>
      </c>
      <c r="G9" s="46" t="str">
        <f t="shared" si="0"/>
        <v/>
      </c>
      <c r="H9" s="47" t="str">
        <f>IF('Kontrollküsimustik - ISQM'!G9="x","x","")</f>
        <v/>
      </c>
      <c r="I9" s="47" t="str">
        <f>IF('Kontrollküsimustik - ISQM'!H9="x","x","")</f>
        <v/>
      </c>
      <c r="J9" s="46" t="str">
        <f t="shared" si="1"/>
        <v/>
      </c>
      <c r="K9" s="47" t="str">
        <f>IF('Kontrollküsimustik - ISQM'!L9="x","x","")</f>
        <v/>
      </c>
      <c r="L9" s="47" t="str">
        <f>IF('Kontrollküsimustik - ISQM'!M9="x","x","")</f>
        <v/>
      </c>
    </row>
    <row r="10" spans="1:12">
      <c r="A10" s="41"/>
      <c r="B10" s="42"/>
      <c r="C10" s="43" t="str">
        <f>'Kontrollküsimustik - ISQM'!C10</f>
        <v>Audiitorühingu esindamisele esitatavad nõuded ja piirangud</v>
      </c>
      <c r="D10" s="44"/>
      <c r="E10" s="45"/>
      <c r="F10" s="45"/>
      <c r="G10" s="46" t="str">
        <f t="shared" si="0"/>
        <v/>
      </c>
      <c r="H10" s="47" t="str">
        <f>IF('Kontrollküsimustik - ISQM'!G10="x","x","")</f>
        <v/>
      </c>
      <c r="I10" s="47" t="str">
        <f>IF('Kontrollküsimustik - ISQM'!H10="x","x","")</f>
        <v/>
      </c>
      <c r="J10" s="46" t="str">
        <f t="shared" si="1"/>
        <v/>
      </c>
      <c r="K10" s="47" t="str">
        <f>IF('Kontrollküsimustik - ISQM'!L10="x","x","")</f>
        <v/>
      </c>
      <c r="L10" s="47" t="str">
        <f>IF('Kontrollküsimustik - ISQM'!M10="x","x","")</f>
        <v/>
      </c>
    </row>
    <row r="11" spans="1:12">
      <c r="A11" s="48">
        <f>'Kontrollküsimustik - ISQM'!A11</f>
        <v>4</v>
      </c>
      <c r="B11" s="49"/>
      <c r="C11" s="50" t="str">
        <f>'Kontrollküsimustik - ISQM'!C11</f>
        <v>AudS §65(4)</v>
      </c>
      <c r="D11" s="51" t="str">
        <f>'Kontrollküsimustik - ISQM'!E11</f>
        <v>Audiitorettevõtja prokurist peab olema vandeaudiitor</v>
      </c>
      <c r="E11" s="52" t="str">
        <f>IF('Kontrollküsimustik - ISQM'!P11='Kontrollküsimustik - ISQM'!$Q$1,"",'Kontrollküsimustik - ISQM'!P11)</f>
        <v/>
      </c>
      <c r="F11" s="52" t="str">
        <f>IF('Kontrollküsimustik - ISQM'!O11='Kontrollküsimustik - ISQM'!$Q$1,"",'Kontrollküsimustik - ISQM'!O11)</f>
        <v/>
      </c>
      <c r="G11" s="46" t="str">
        <f t="shared" si="0"/>
        <v/>
      </c>
      <c r="H11" s="47" t="str">
        <f>IF('Kontrollküsimustik - ISQM'!G11="x","x","")</f>
        <v/>
      </c>
      <c r="I11" s="47" t="str">
        <f>IF('Kontrollküsimustik - ISQM'!H11="x","x","")</f>
        <v/>
      </c>
      <c r="J11" s="46" t="str">
        <f t="shared" si="1"/>
        <v/>
      </c>
      <c r="K11" s="47" t="str">
        <f>IF('Kontrollküsimustik - ISQM'!L11="x","x","")</f>
        <v/>
      </c>
      <c r="L11" s="47" t="str">
        <f>IF('Kontrollküsimustik - ISQM'!M11="x","x","")</f>
        <v/>
      </c>
    </row>
    <row r="12" ht="45" spans="1:12">
      <c r="A12" s="48">
        <f>'Kontrollküsimustik - ISQM'!A12</f>
        <v>5</v>
      </c>
      <c r="B12" s="49"/>
      <c r="C12" s="50" t="str">
        <f>'Kontrollküsimustik - ISQM'!C12</f>
        <v>AudS §77(1)</v>
      </c>
      <c r="D12" s="51" t="str">
        <f>'Kontrollküsimustik - ISQM'!E12</f>
        <v>Audiitorühingut seaduse alusel esindavatest isikutest peavad vähemalt kolm neljandikku olema mõnes lepinguriigis kutse saanud vandeaudiitorid, kes on Audiitorkogu liikmed.</v>
      </c>
      <c r="E12" s="52" t="str">
        <f>IF('Kontrollküsimustik - ISQM'!P12='Kontrollküsimustik - ISQM'!$Q$1,"",'Kontrollküsimustik - ISQM'!P12)</f>
        <v/>
      </c>
      <c r="F12" s="52" t="str">
        <f>IF('Kontrollküsimustik - ISQM'!O12='Kontrollküsimustik - ISQM'!$Q$1,"",'Kontrollküsimustik - ISQM'!O12)</f>
        <v/>
      </c>
      <c r="G12" s="46" t="str">
        <f t="shared" si="0"/>
        <v/>
      </c>
      <c r="H12" s="47" t="str">
        <f>IF('Kontrollküsimustik - ISQM'!G12="x","x","")</f>
        <v/>
      </c>
      <c r="I12" s="47" t="str">
        <f>IF('Kontrollküsimustik - ISQM'!H12="x","x","")</f>
        <v/>
      </c>
      <c r="J12" s="46" t="str">
        <f t="shared" si="1"/>
        <v/>
      </c>
      <c r="K12" s="47" t="str">
        <f>IF('Kontrollküsimustik - ISQM'!L12="x","x","")</f>
        <v/>
      </c>
      <c r="L12" s="47" t="str">
        <f>IF('Kontrollküsimustik - ISQM'!M12="x","x","")</f>
        <v/>
      </c>
    </row>
    <row r="13" ht="75" spans="1:12">
      <c r="A13" s="48">
        <f>'Kontrollküsimustik - ISQM'!A13</f>
        <v>6</v>
      </c>
      <c r="B13" s="49"/>
      <c r="C13" s="50" t="str">
        <f>'Kontrollküsimustik - ISQM'!C13</f>
        <v>AudS §77(2)</v>
      </c>
      <c r="D13" s="51" t="str">
        <f>'Kontrollküsimustik - ISQM'!E13</f>
        <v>Audiitorühingus, mille juhatuses on:
1) kuni kaks liiget, peab vähemalt üks neist olema mõnes lepinguriigis kutse saanud vandeaudiitor, kes on Audiitorkogu liige;
2) kolm liiget, peavad vähemalt kaks neist olema mõnes lepinguriigis kutse saanud vandeaudiitorid, kes on Audiitorkogu liikmed.</v>
      </c>
      <c r="E13" s="52" t="str">
        <f>IF('Kontrollküsimustik - ISQM'!P13='Kontrollküsimustik - ISQM'!$Q$1,"",'Kontrollküsimustik - ISQM'!P13)</f>
        <v/>
      </c>
      <c r="F13" s="52" t="str">
        <f>IF('Kontrollküsimustik - ISQM'!O13='Kontrollküsimustik - ISQM'!$Q$1,"",'Kontrollküsimustik - ISQM'!O13)</f>
        <v/>
      </c>
      <c r="G13" s="46" t="str">
        <f t="shared" si="0"/>
        <v/>
      </c>
      <c r="H13" s="47" t="str">
        <f>IF('Kontrollküsimustik - ISQM'!G13="x","x","")</f>
        <v/>
      </c>
      <c r="I13" s="47" t="str">
        <f>IF('Kontrollküsimustik - ISQM'!H13="x","x","")</f>
        <v/>
      </c>
      <c r="J13" s="46" t="str">
        <f t="shared" si="1"/>
        <v/>
      </c>
      <c r="K13" s="47" t="str">
        <f>IF('Kontrollküsimustik - ISQM'!L13="x","x","")</f>
        <v/>
      </c>
      <c r="L13" s="47" t="str">
        <f>IF('Kontrollküsimustik - ISQM'!M13="x","x","")</f>
        <v/>
      </c>
    </row>
    <row r="14" ht="105" spans="1:12">
      <c r="A14" s="48">
        <f>'Kontrollküsimustik - ISQM'!A14</f>
        <v>7</v>
      </c>
      <c r="B14" s="49"/>
      <c r="C14" s="50" t="str">
        <f>'Kontrollküsimustik - ISQM'!C14</f>
        <v>AudS §77(3)</v>
      </c>
      <c r="D14" s="51" t="str">
        <f>'Kontrollküsimustik - ISQM'!E14</f>
        <v>Täis- või usaldusühingust audiitorühingus, mida on juhtima õigustatud:
1) kuni kaks osanikku, peab vähemalt üks neist olema mõnes lepinguriigis kutse saanud vandeaudiitor, kes on Audiitorkogu liige;
2) kolm osanikku, peavad vähemalt kaks neist olema mõnes lepinguriigis kutse saanud vandeaudiitorid, kes on Audiitorkogu liikmed.</v>
      </c>
      <c r="E14" s="52" t="str">
        <f>IF('Kontrollküsimustik - ISQM'!P14='Kontrollküsimustik - ISQM'!$Q$1,"",'Kontrollküsimustik - ISQM'!P14)</f>
        <v/>
      </c>
      <c r="F14" s="52" t="str">
        <f>IF('Kontrollküsimustik - ISQM'!O14='Kontrollküsimustik - ISQM'!$Q$1,"",'Kontrollküsimustik - ISQM'!O14)</f>
        <v/>
      </c>
      <c r="G14" s="46" t="str">
        <f t="shared" si="0"/>
        <v/>
      </c>
      <c r="H14" s="47" t="str">
        <f>IF('Kontrollküsimustik - ISQM'!G14="x","x","")</f>
        <v/>
      </c>
      <c r="I14" s="47" t="str">
        <f>IF('Kontrollküsimustik - ISQM'!H14="x","x","")</f>
        <v/>
      </c>
      <c r="J14" s="46" t="str">
        <f t="shared" si="1"/>
        <v/>
      </c>
      <c r="K14" s="47" t="str">
        <f>IF('Kontrollküsimustik - ISQM'!L14="x","x","")</f>
        <v/>
      </c>
      <c r="L14" s="47" t="str">
        <f>IF('Kontrollküsimustik - ISQM'!M14="x","x","")</f>
        <v/>
      </c>
    </row>
    <row r="15" ht="30" spans="1:12">
      <c r="A15" s="48">
        <f>'Kontrollküsimustik - ISQM'!A15</f>
        <v>8</v>
      </c>
      <c r="B15" s="49"/>
      <c r="C15" s="50" t="str">
        <f>'Kontrollküsimustik - ISQM'!C15</f>
        <v>AudS §78</v>
      </c>
      <c r="D15" s="51" t="str">
        <f>'Kontrollküsimustik - ISQM'!E15</f>
        <v>Vandeaudiitor võib audiitorteenuse osutamisel seaduse alusel esindada üksnes ühte audiitorühingut, kes on Audiitorkogu liige.</v>
      </c>
      <c r="E15" s="52" t="str">
        <f>IF('Kontrollküsimustik - ISQM'!P15='Kontrollküsimustik - ISQM'!$Q$1,"",'Kontrollküsimustik - ISQM'!P15)</f>
        <v/>
      </c>
      <c r="F15" s="52" t="str">
        <f>IF('Kontrollküsimustik - ISQM'!O15='Kontrollküsimustik - ISQM'!$Q$1,"",'Kontrollküsimustik - ISQM'!O15)</f>
        <v/>
      </c>
      <c r="G15" s="46" t="str">
        <f t="shared" si="0"/>
        <v/>
      </c>
      <c r="H15" s="47" t="str">
        <f>IF('Kontrollküsimustik - ISQM'!G15="x","x","")</f>
        <v/>
      </c>
      <c r="I15" s="47" t="str">
        <f>IF('Kontrollküsimustik - ISQM'!H15="x","x","")</f>
        <v/>
      </c>
      <c r="J15" s="46" t="str">
        <f t="shared" si="1"/>
        <v/>
      </c>
      <c r="K15" s="47" t="str">
        <f>IF('Kontrollküsimustik - ISQM'!L15="x","x","")</f>
        <v/>
      </c>
      <c r="L15" s="47" t="str">
        <f>IF('Kontrollküsimustik - ISQM'!M15="x","x","")</f>
        <v/>
      </c>
    </row>
    <row r="16" spans="1:12">
      <c r="A16" s="41"/>
      <c r="B16" s="42"/>
      <c r="C16" s="43" t="str">
        <f>'Kontrollküsimustik - ISQM'!C16</f>
        <v>Kliendileping ja kutsekindlustus</v>
      </c>
      <c r="D16" s="44"/>
      <c r="E16" s="45"/>
      <c r="F16" s="45"/>
      <c r="G16" s="46" t="str">
        <f t="shared" si="0"/>
        <v/>
      </c>
      <c r="H16" s="47" t="str">
        <f>IF('Kontrollküsimustik - ISQM'!G16="x","x","")</f>
        <v/>
      </c>
      <c r="I16" s="47" t="str">
        <f>IF('Kontrollküsimustik - ISQM'!H16="x","x","")</f>
        <v/>
      </c>
      <c r="J16" s="46" t="str">
        <f t="shared" si="1"/>
        <v/>
      </c>
      <c r="K16" s="47" t="str">
        <f>IF('Kontrollküsimustik - ISQM'!L16="x","x","")</f>
        <v/>
      </c>
      <c r="L16" s="47" t="str">
        <f>IF('Kontrollküsimustik - ISQM'!M16="x","x","")</f>
        <v/>
      </c>
    </row>
    <row r="17" ht="30" spans="1:12">
      <c r="A17" s="48">
        <f>'Kontrollküsimustik - ISQM'!A17</f>
        <v>9</v>
      </c>
      <c r="B17" s="49"/>
      <c r="C17" s="50" t="str">
        <f>'Kontrollküsimustik - ISQM'!C17</f>
        <v>AudS §55(12)</v>
      </c>
      <c r="D17" s="51" t="str">
        <f>'Kontrollküsimustik - ISQM'!E17</f>
        <v>Leping raamatupidamise aastaaruande kohustusliku auditi tegemiseks sõlmitakse vähemalt kaheks aastaks.</v>
      </c>
      <c r="E17" s="52" t="str">
        <f>IF('Kontrollküsimustik - ISQM'!P17='Kontrollküsimustik - ISQM'!$Q$1,"",'Kontrollküsimustik - ISQM'!P17)</f>
        <v/>
      </c>
      <c r="F17" s="52" t="str">
        <f>IF('Kontrollküsimustik - ISQM'!O17='Kontrollküsimustik - ISQM'!$Q$1,"",'Kontrollküsimustik - ISQM'!O17)</f>
        <v/>
      </c>
      <c r="G17" s="46" t="str">
        <f t="shared" si="0"/>
        <v/>
      </c>
      <c r="H17" s="47" t="str">
        <f>IF('Kontrollküsimustik - ISQM'!G17="x","x","")</f>
        <v/>
      </c>
      <c r="I17" s="47" t="str">
        <f>IF('Kontrollküsimustik - ISQM'!H17="x","x","")</f>
        <v/>
      </c>
      <c r="J17" s="46" t="str">
        <f t="shared" si="1"/>
        <v/>
      </c>
      <c r="K17" s="47" t="str">
        <f>IF('Kontrollküsimustik - ISQM'!L17="x","x","")</f>
        <v/>
      </c>
      <c r="L17" s="47" t="str">
        <f>IF('Kontrollküsimustik - ISQM'!M17="x","x","")</f>
        <v/>
      </c>
    </row>
    <row r="18" ht="165" spans="1:12">
      <c r="A18" s="48">
        <f>'Kontrollküsimustik - ISQM'!A18</f>
        <v>10</v>
      </c>
      <c r="B18" s="49"/>
      <c r="C18" s="50" t="str">
        <f>'Kontrollküsimustik - ISQM'!C18</f>
        <v>AudS §55(2)</v>
      </c>
      <c r="D18" s="51" t="str">
        <f>'Kontrollküsimustik - ISQM'!E18</f>
        <v>Kliendilepingus lepitakse kokku vähemalt:
1) audiitorteenuses ja selle objektis;
2) audiitorteenuse osutamise eeldatavas ajalises kestuses tundides;
3) vandeaudiitori aruande või tema kutsetegevuse muu aruande allkirjastajas;
4) konsolideerimisgrupi olemasolul konsolideerimisgrupi audiitorettevõtjas ja raamatupidamise aastaaruande audiitorkontrolli kohustusega konsolideeritava üksuse vandeaudiitori aruande allkirjastajas;
5) audiitorteenuse osutamise tasu (edaspidi kliendilepingu tasu) suuruses ja tasumise korras.</v>
      </c>
      <c r="E18" s="52" t="str">
        <f>IF('Kontrollküsimustik - ISQM'!P18='Kontrollküsimustik - ISQM'!$Q$1,"",'Kontrollküsimustik - ISQM'!P18)</f>
        <v/>
      </c>
      <c r="F18" s="52" t="str">
        <f>IF('Kontrollküsimustik - ISQM'!O18='Kontrollküsimustik - ISQM'!$Q$1,"",'Kontrollküsimustik - ISQM'!O18)</f>
        <v/>
      </c>
      <c r="G18" s="46" t="str">
        <f t="shared" si="0"/>
        <v/>
      </c>
      <c r="H18" s="47" t="str">
        <f>IF('Kontrollküsimustik - ISQM'!G18="x","x","")</f>
        <v/>
      </c>
      <c r="I18" s="47" t="str">
        <f>IF('Kontrollküsimustik - ISQM'!H18="x","x","")</f>
        <v/>
      </c>
      <c r="J18" s="46" t="str">
        <f t="shared" si="1"/>
        <v/>
      </c>
      <c r="K18" s="47" t="str">
        <f>IF('Kontrollküsimustik - ISQM'!L18="x","x","")</f>
        <v/>
      </c>
      <c r="L18" s="47" t="str">
        <f>IF('Kontrollküsimustik - ISQM'!M18="x","x","")</f>
        <v/>
      </c>
    </row>
    <row r="19" ht="105" spans="1:12">
      <c r="A19" s="48">
        <f>'Kontrollküsimustik - ISQM'!A19</f>
        <v>11</v>
      </c>
      <c r="B19" s="49"/>
      <c r="C19" s="50" t="str">
        <f>'Kontrollküsimustik - ISQM'!C19</f>
        <v>AudS §55(3)</v>
      </c>
      <c r="D19" s="51" t="str">
        <f>'Kontrollküsimustik - ISQM'!E19</f>
        <v>Käesoleva seaduse §-des 50 ja 51 sätestatud audiitorteenuse osutamisel on kliendi kõik tegevjuhtkonna liikmed kohustatud kirjalikult kinnitama vastavalt käesoleva seaduse § 46 alusel kehtestatud või kinnitatud vandeaudiitori kutsetegevuse standardile enne vandeaudiitori aruannet tegevjuhtkonna vastutust. Käesolevas lõikes nimetatud kinnitust võib audiitorettevõtja nõuda ka teisi audiitorteenuseid osutades.</v>
      </c>
      <c r="E19" s="52" t="str">
        <f>IF('Kontrollküsimustik - ISQM'!P19='Kontrollküsimustik - ISQM'!$Q$1,"",'Kontrollküsimustik - ISQM'!P19)</f>
        <v/>
      </c>
      <c r="F19" s="52" t="str">
        <f>IF('Kontrollküsimustik - ISQM'!O19='Kontrollküsimustik - ISQM'!$Q$1,"",'Kontrollküsimustik - ISQM'!O19)</f>
        <v/>
      </c>
      <c r="G19" s="46" t="str">
        <f t="shared" si="0"/>
        <v/>
      </c>
      <c r="H19" s="47" t="str">
        <f>IF('Kontrollküsimustik - ISQM'!G19="x","x","")</f>
        <v/>
      </c>
      <c r="I19" s="47" t="str">
        <f>IF('Kontrollküsimustik - ISQM'!H19="x","x","")</f>
        <v/>
      </c>
      <c r="J19" s="46" t="str">
        <f t="shared" si="1"/>
        <v/>
      </c>
      <c r="K19" s="47" t="str">
        <f>IF('Kontrollküsimustik - ISQM'!L19="x","x","")</f>
        <v/>
      </c>
      <c r="L19" s="47" t="str">
        <f>IF('Kontrollküsimustik - ISQM'!M19="x","x","")</f>
        <v/>
      </c>
    </row>
    <row r="20" ht="75" spans="1:12">
      <c r="A20" s="48">
        <f>'Kontrollküsimustik - ISQM'!A20</f>
        <v>12</v>
      </c>
      <c r="B20" s="49"/>
      <c r="C20" s="50" t="str">
        <f>'Kontrollküsimustik - ISQM'!C20</f>
        <v>AudS §55(4)</v>
      </c>
      <c r="D20" s="51" t="str">
        <f>'Kontrollküsimustik - ISQM'!E20</f>
        <v>Audiitorettevõtja on kohustatud registri infosüsteemi vahendusel teavitama järelevalvenõukogu kindlustandva audiitorteenuse osutamiseks esimese kliendilepingu sõlmimisest avaliku huvi üksusega ja viimase sellise kliendilepingu lõppemisest viie tööpäeva jooksul lepingu sõlmimisest või lõppemisest arvates.</v>
      </c>
      <c r="E20" s="52" t="str">
        <f>IF('Kontrollküsimustik - ISQM'!P20='Kontrollküsimustik - ISQM'!$Q$1,"",'Kontrollküsimustik - ISQM'!P20)</f>
        <v/>
      </c>
      <c r="F20" s="52" t="str">
        <f>IF('Kontrollküsimustik - ISQM'!O20='Kontrollküsimustik - ISQM'!$Q$1,"",'Kontrollküsimustik - ISQM'!O20)</f>
        <v/>
      </c>
      <c r="G20" s="46" t="str">
        <f t="shared" si="0"/>
        <v/>
      </c>
      <c r="H20" s="47" t="str">
        <f>IF('Kontrollküsimustik - ISQM'!G20="x","x","")</f>
        <v/>
      </c>
      <c r="I20" s="47" t="str">
        <f>IF('Kontrollküsimustik - ISQM'!H20="x","x","")</f>
        <v/>
      </c>
      <c r="J20" s="46" t="str">
        <f t="shared" si="1"/>
        <v/>
      </c>
      <c r="K20" s="47" t="str">
        <f>IF('Kontrollküsimustik - ISQM'!L20="x","x","")</f>
        <v/>
      </c>
      <c r="L20" s="47" t="str">
        <f>IF('Kontrollküsimustik - ISQM'!M20="x","x","")</f>
        <v/>
      </c>
    </row>
    <row r="21" ht="225" spans="1:12">
      <c r="A21" s="48">
        <f>'Kontrollküsimustik - ISQM'!A21</f>
        <v>13</v>
      </c>
      <c r="B21" s="49"/>
      <c r="C21" s="50" t="str">
        <f>'Kontrollküsimustik - ISQM'!C21</f>
        <v>AudS §63(2), (3), (5)</v>
      </c>
      <c r="D21" s="51" t="str">
        <f>'Kontrollküsimustik - ISQM'!E21</f>
        <v>Audiitorettevõtja on kohustatud sõlmima kutsekindlustuslepingu järgmistel tingimustel:
1) kindlustusjuhtumiks on audiitorteenuse osutamisega otsese varalise kahju tekitamine;
2) kindlustuskaitse kehtib kahjude kohta, mille tekkimise põhjuseks olnud sündmus või tegu leidis aset kindlustusperioodi jooksul;
3) kindlustussumma vastab käesoleva seaduse §-s 64 sätestatule.
Kutsekindlustusleping peab katma audiitorettevõtja varalise vastutuse vähemalt käesoleva seaduse §-s 64 sätestatud kindlustussumma ulatuses ka käesoleva seaduse § 62 lõikes 4 nimetatud perioodi jooksul.
Kehtiva kutsekindlustuslepingu koopia või kutsekindlustuslepingu kutsekindlustuspoliisi koopia peab audiitorettevõtja esitama registri infosüsteemi vahendusel järelevalvenõukogule viivitamata pärast kutsekindlustuslepingu sõlmimist.</v>
      </c>
      <c r="E21" s="52" t="str">
        <f>IF('Kontrollküsimustik - ISQM'!P21='Kontrollküsimustik - ISQM'!$Q$1,"",'Kontrollküsimustik - ISQM'!P21)</f>
        <v/>
      </c>
      <c r="F21" s="52" t="str">
        <f>IF('Kontrollküsimustik - ISQM'!O21='Kontrollküsimustik - ISQM'!$Q$1,"",'Kontrollküsimustik - ISQM'!O21)</f>
        <v/>
      </c>
      <c r="G21" s="46" t="str">
        <f t="shared" si="0"/>
        <v/>
      </c>
      <c r="H21" s="47" t="str">
        <f>IF('Kontrollküsimustik - ISQM'!G21="x","x","")</f>
        <v/>
      </c>
      <c r="I21" s="47" t="str">
        <f>IF('Kontrollküsimustik - ISQM'!H21="x","x","")</f>
        <v/>
      </c>
      <c r="J21" s="46" t="str">
        <f t="shared" si="1"/>
        <v/>
      </c>
      <c r="K21" s="47" t="str">
        <f>IF('Kontrollküsimustik - ISQM'!L21="x","x","")</f>
        <v/>
      </c>
      <c r="L21" s="47" t="str">
        <f>IF('Kontrollküsimustik - ISQM'!M21="x","x","")</f>
        <v/>
      </c>
    </row>
    <row r="22" ht="409.5" spans="1:12">
      <c r="A22" s="48">
        <f>'Kontrollküsimustik - ISQM'!A22</f>
        <v>14</v>
      </c>
      <c r="B22" s="49"/>
      <c r="C22" s="50" t="str">
        <f>'Kontrollküsimustik - ISQM'!C22</f>
        <v>AudS §64</v>
      </c>
      <c r="D22" s="51" t="str">
        <f>'Kontrollküsimustik - ISQM'!E22</f>
        <v>Käesoleva seaduse § 76 lõike 2 punktides 2–4 nimetatud ühinguna tegutseva audiitorettevõtja kutsekindlustuslepingu kindlustussumma peab olema:
1) ühe kindlustusjuhtumi kohta vähemalt eespool nimetatud isiku viimase lõppenud tegevusaruande perioodi kahe suurema kliendilepingu tasude kümnekordne summa, kuid mitte väiksem kui 64 000 eurot;
2) aastas kõigi esitatud nõuete kohta eespool nimetatud isiku viimase lõppenud tegevusaruande perioodi kolme suurema kliendilepingu tasude kümnekordne summa, kuid mitte väiksem kui 64 000 eurot.
Füüsilisest isikust ettevõtjana või täis- või usaldusühinguna tegutseva audiitorettevõtja kutsekindlustuslepingu kindlustussumma peab olema:
1) ühe kindlustusjuhtumi kohta vähemalt eespool nimetatud isiku viimase lõppenud tegevusaruande perioodi kahe suurema kliendilepingu tasude viiekordne summa, kuid mitte väiksem kui 32 000 eurot;
2) aastas kõigi esitatud nõuete kohta eespool nimetatud isiku viimase lõppenud tegevusaruande perioodi kolme suurema kliendilepingu tasude viiekordne summa, kuid mitte väiksem kui 32 000 eurot.
Kutsekindlustuslepingus sätestatud omavastutus ühe kindlustusjuhtumi kohta ei või olla suurem kui:
1) audiitorettevõtja osa-, aktsia- või Euroopa äriühingu põhikapital;
2) 3000 eurot audiitorettevõtjal, kes tegutseb usaldus- või täisühinguna või füüsilisest isikust ettevõtjana.
Audiitorettevõtja peab oma kutsekindlustuslepingu kindlustussumma käesoleva paragrahvi lõikes 1 või 2 sätestatud määraga vastavusse viima 50 päeva jooksul pärast viimase tegevusaruande perioodi lõppemist.</v>
      </c>
      <c r="E22" s="52" t="str">
        <f>IF('Kontrollküsimustik - ISQM'!P22='Kontrollküsimustik - ISQM'!$Q$1,"",'Kontrollküsimustik - ISQM'!P22)</f>
        <v/>
      </c>
      <c r="F22" s="52" t="str">
        <f>IF('Kontrollküsimustik - ISQM'!O22='Kontrollküsimustik - ISQM'!$Q$1,"",'Kontrollküsimustik - ISQM'!O22)</f>
        <v/>
      </c>
      <c r="G22" s="46" t="str">
        <f t="shared" si="0"/>
        <v/>
      </c>
      <c r="H22" s="47" t="str">
        <f>IF('Kontrollküsimustik - ISQM'!G22="x","x","")</f>
        <v/>
      </c>
      <c r="I22" s="47" t="str">
        <f>IF('Kontrollküsimustik - ISQM'!H22="x","x","")</f>
        <v/>
      </c>
      <c r="J22" s="46" t="str">
        <f t="shared" si="1"/>
        <v/>
      </c>
      <c r="K22" s="47" t="str">
        <f>IF('Kontrollküsimustik - ISQM'!L22="x","x","")</f>
        <v/>
      </c>
      <c r="L22" s="47" t="str">
        <f>IF('Kontrollküsimustik - ISQM'!M22="x","x","")</f>
        <v/>
      </c>
    </row>
    <row r="23" spans="1:12">
      <c r="A23" s="41"/>
      <c r="B23" s="42"/>
      <c r="C23" s="43" t="str">
        <f>'Kontrollküsimustik - ISQM'!C23</f>
        <v>Ettevõtte kvaliteedijuhtimise süsteem</v>
      </c>
      <c r="D23" s="44"/>
      <c r="E23" s="45"/>
      <c r="F23" s="45"/>
      <c r="G23" s="46" t="str">
        <f t="shared" si="0"/>
        <v/>
      </c>
      <c r="H23" s="47" t="str">
        <f>IF('Kontrollküsimustik - ISQM'!G23="x","x","")</f>
        <v/>
      </c>
      <c r="I23" s="47" t="str">
        <f>IF('Kontrollküsimustik - ISQM'!H23="x","x","")</f>
        <v/>
      </c>
      <c r="J23" s="46" t="str">
        <f t="shared" si="1"/>
        <v/>
      </c>
      <c r="K23" s="47" t="str">
        <f>IF('Kontrollküsimustik - ISQM'!L23="x","x","")</f>
        <v/>
      </c>
      <c r="L23" s="47" t="str">
        <f>IF('Kontrollküsimustik - ISQM'!M23="x","x","")</f>
        <v/>
      </c>
    </row>
    <row r="24" ht="75" spans="1:12">
      <c r="A24" s="48">
        <f>'Kontrollküsimustik - ISQM'!A24</f>
        <v>15</v>
      </c>
      <c r="B24" s="49"/>
      <c r="C24" s="50" t="str">
        <f>'Kontrollküsimustik - ISQM'!C24</f>
        <v>ISQM(EE)1-6</v>
      </c>
      <c r="D24" s="51" t="str">
        <f>'Kontrollküsimustik - ISQM'!E24</f>
        <v>Kvaliteedijuhtimise süsteem toimib jätkuval ja korduval viisil ning on vastav muutustele ettevõtte ja selle töövõttude olemuses ja tingimustes. Lisaks ei toimi see lineaarsel viisil. Siiski käsitleb kvaliteedijuhtimise süsteem käesoleva ISQMi tähenduses järgmist kaheksat komponenti:</v>
      </c>
      <c r="E24" s="52" t="str">
        <f>IF('Kontrollküsimustik - ISQM'!P24='Kontrollküsimustik - ISQM'!$Q$1,"",'Kontrollküsimustik - ISQM'!P24)</f>
        <v/>
      </c>
      <c r="F24" s="52" t="str">
        <f>IF('Kontrollküsimustik - ISQM'!O24='Kontrollküsimustik - ISQM'!$Q$1,"",'Kontrollküsimustik - ISQM'!O24)</f>
        <v/>
      </c>
      <c r="G24" s="46" t="str">
        <f t="shared" si="0"/>
        <v/>
      </c>
      <c r="H24" s="47" t="str">
        <f>IF('Kontrollküsimustik - ISQM'!G24="x","x","")</f>
        <v/>
      </c>
      <c r="I24" s="47" t="str">
        <f>IF('Kontrollküsimustik - ISQM'!H24="x","x","")</f>
        <v/>
      </c>
      <c r="J24" s="46" t="str">
        <f t="shared" si="1"/>
        <v/>
      </c>
      <c r="K24" s="47" t="str">
        <f>IF('Kontrollküsimustik - ISQM'!L24="x","x","")</f>
        <v/>
      </c>
      <c r="L24" s="47" t="str">
        <f>IF('Kontrollküsimustik - ISQM'!M24="x","x","")</f>
        <v/>
      </c>
    </row>
    <row r="25" spans="1:12">
      <c r="A25" s="48">
        <f>'Kontrollküsimustik - ISQM'!A25</f>
        <v>16</v>
      </c>
      <c r="B25" s="49"/>
      <c r="C25" s="50" t="str">
        <f>'Kontrollküsimustik - ISQM'!C25</f>
        <v>ISQM(EE)1-6</v>
      </c>
      <c r="D25" s="51" t="str">
        <f>'Kontrollküsimustik - ISQM'!E25</f>
        <v>(a) ettevõtte riskide hindamise protsess</v>
      </c>
      <c r="E25" s="52" t="str">
        <f>IF('Kontrollküsimustik - ISQM'!P25='Kontrollküsimustik - ISQM'!$Q$1,"",'Kontrollküsimustik - ISQM'!P25)</f>
        <v/>
      </c>
      <c r="F25" s="52" t="str">
        <f>IF('Kontrollküsimustik - ISQM'!O25='Kontrollküsimustik - ISQM'!$Q$1,"",'Kontrollküsimustik - ISQM'!O25)</f>
        <v/>
      </c>
      <c r="G25" s="46" t="str">
        <f t="shared" si="0"/>
        <v/>
      </c>
      <c r="H25" s="47" t="str">
        <f>IF('Kontrollküsimustik - ISQM'!G25="x","x","")</f>
        <v/>
      </c>
      <c r="I25" s="47" t="str">
        <f>IF('Kontrollküsimustik - ISQM'!H25="x","x","")</f>
        <v/>
      </c>
      <c r="J25" s="46" t="str">
        <f t="shared" si="1"/>
        <v/>
      </c>
      <c r="K25" s="47" t="str">
        <f>IF('Kontrollküsimustik - ISQM'!L25="x","x","")</f>
        <v/>
      </c>
      <c r="L25" s="47" t="str">
        <f>IF('Kontrollküsimustik - ISQM'!M25="x","x","")</f>
        <v/>
      </c>
    </row>
    <row r="26" spans="1:12">
      <c r="A26" s="48">
        <f>'Kontrollküsimustik - ISQM'!A26</f>
        <v>17</v>
      </c>
      <c r="B26" s="49"/>
      <c r="C26" s="50" t="str">
        <f>'Kontrollküsimustik - ISQM'!C26</f>
        <v>ISQM(EE)1-6</v>
      </c>
      <c r="D26" s="51" t="str">
        <f>'Kontrollküsimustik - ISQM'!E26</f>
        <v>(b) valitsemine ja liidriks olemine;</v>
      </c>
      <c r="E26" s="52" t="str">
        <f>IF('Kontrollküsimustik - ISQM'!P26='Kontrollküsimustik - ISQM'!$Q$1,"",'Kontrollküsimustik - ISQM'!P26)</f>
        <v/>
      </c>
      <c r="F26" s="52" t="str">
        <f>IF('Kontrollküsimustik - ISQM'!O26='Kontrollküsimustik - ISQM'!$Q$1,"",'Kontrollküsimustik - ISQM'!O26)</f>
        <v/>
      </c>
      <c r="G26" s="46" t="str">
        <f t="shared" si="0"/>
        <v/>
      </c>
      <c r="H26" s="47" t="str">
        <f>IF('Kontrollküsimustik - ISQM'!G26="x","x","")</f>
        <v/>
      </c>
      <c r="I26" s="47" t="str">
        <f>IF('Kontrollküsimustik - ISQM'!H26="x","x","")</f>
        <v/>
      </c>
      <c r="J26" s="46" t="str">
        <f t="shared" si="1"/>
        <v/>
      </c>
      <c r="K26" s="47" t="str">
        <f>IF('Kontrollküsimustik - ISQM'!L26="x","x","")</f>
        <v/>
      </c>
      <c r="L26" s="47" t="str">
        <f>IF('Kontrollküsimustik - ISQM'!M26="x","x","")</f>
        <v/>
      </c>
    </row>
    <row r="27" spans="1:12">
      <c r="A27" s="48">
        <f>'Kontrollküsimustik - ISQM'!A27</f>
        <v>18</v>
      </c>
      <c r="B27" s="49"/>
      <c r="C27" s="50" t="str">
        <f>'Kontrollküsimustik - ISQM'!C27</f>
        <v>ISQM(EE)1-6</v>
      </c>
      <c r="D27" s="51" t="str">
        <f>'Kontrollküsimustik - ISQM'!E27</f>
        <v>(c) asjassepuutuvad eetikanõuded;</v>
      </c>
      <c r="E27" s="52" t="str">
        <f>IF('Kontrollküsimustik - ISQM'!P27='Kontrollküsimustik - ISQM'!$Q$1,"",'Kontrollküsimustik - ISQM'!P27)</f>
        <v/>
      </c>
      <c r="F27" s="52" t="str">
        <f>IF('Kontrollküsimustik - ISQM'!O27='Kontrollküsimustik - ISQM'!$Q$1,"",'Kontrollküsimustik - ISQM'!O27)</f>
        <v/>
      </c>
      <c r="G27" s="46" t="str">
        <f t="shared" si="0"/>
        <v/>
      </c>
      <c r="H27" s="47" t="str">
        <f>IF('Kontrollküsimustik - ISQM'!G27="x","x","")</f>
        <v/>
      </c>
      <c r="I27" s="47" t="str">
        <f>IF('Kontrollküsimustik - ISQM'!H27="x","x","")</f>
        <v/>
      </c>
      <c r="J27" s="46" t="str">
        <f t="shared" si="1"/>
        <v/>
      </c>
      <c r="K27" s="47" t="str">
        <f>IF('Kontrollküsimustik - ISQM'!L27="x","x","")</f>
        <v/>
      </c>
      <c r="L27" s="47" t="str">
        <f>IF('Kontrollküsimustik - ISQM'!M27="x","x","")</f>
        <v/>
      </c>
    </row>
    <row r="28" ht="30" spans="1:12">
      <c r="A28" s="48">
        <f>'Kontrollküsimustik - ISQM'!A28</f>
        <v>19</v>
      </c>
      <c r="B28" s="49"/>
      <c r="C28" s="50" t="str">
        <f>'Kontrollküsimustik - ISQM'!C28</f>
        <v>ISQM(EE)1-6</v>
      </c>
      <c r="D28" s="51" t="str">
        <f>'Kontrollküsimustik - ISQM'!E28</f>
        <v>(d) kliendisuhete ja spetsiifiliste töövõttude aktsepteerimine ja jätkamine;</v>
      </c>
      <c r="E28" s="52" t="str">
        <f>IF('Kontrollküsimustik - ISQM'!P28='Kontrollküsimustik - ISQM'!$Q$1,"",'Kontrollküsimustik - ISQM'!P28)</f>
        <v/>
      </c>
      <c r="F28" s="52" t="str">
        <f>IF('Kontrollküsimustik - ISQM'!O28='Kontrollküsimustik - ISQM'!$Q$1,"",'Kontrollküsimustik - ISQM'!O28)</f>
        <v/>
      </c>
      <c r="G28" s="46" t="str">
        <f t="shared" si="0"/>
        <v/>
      </c>
      <c r="H28" s="47" t="str">
        <f>IF('Kontrollküsimustik - ISQM'!G28="x","x","")</f>
        <v/>
      </c>
      <c r="I28" s="47" t="str">
        <f>IF('Kontrollküsimustik - ISQM'!H28="x","x","")</f>
        <v/>
      </c>
      <c r="J28" s="46" t="str">
        <f t="shared" si="1"/>
        <v/>
      </c>
      <c r="K28" s="47" t="str">
        <f>IF('Kontrollküsimustik - ISQM'!L28="x","x","")</f>
        <v/>
      </c>
      <c r="L28" s="47" t="str">
        <f>IF('Kontrollküsimustik - ISQM'!M28="x","x","")</f>
        <v/>
      </c>
    </row>
    <row r="29" spans="1:12">
      <c r="A29" s="48">
        <f>'Kontrollküsimustik - ISQM'!A29</f>
        <v>20</v>
      </c>
      <c r="B29" s="49"/>
      <c r="C29" s="50" t="str">
        <f>'Kontrollküsimustik - ISQM'!C29</f>
        <v>ISQM(EE)1-6</v>
      </c>
      <c r="D29" s="51" t="str">
        <f>'Kontrollküsimustik - ISQM'!E29</f>
        <v>(e) töövõtu läbiviimine;</v>
      </c>
      <c r="E29" s="52" t="str">
        <f>IF('Kontrollküsimustik - ISQM'!P29='Kontrollküsimustik - ISQM'!$Q$1,"",'Kontrollküsimustik - ISQM'!P29)</f>
        <v/>
      </c>
      <c r="F29" s="52" t="str">
        <f>IF('Kontrollküsimustik - ISQM'!O29='Kontrollküsimustik - ISQM'!$Q$1,"",'Kontrollküsimustik - ISQM'!O29)</f>
        <v/>
      </c>
      <c r="G29" s="46" t="str">
        <f t="shared" si="0"/>
        <v/>
      </c>
      <c r="H29" s="47" t="str">
        <f>IF('Kontrollküsimustik - ISQM'!G29="x","x","")</f>
        <v/>
      </c>
      <c r="I29" s="47" t="str">
        <f>IF('Kontrollküsimustik - ISQM'!H29="x","x","")</f>
        <v/>
      </c>
      <c r="J29" s="46" t="str">
        <f t="shared" si="1"/>
        <v/>
      </c>
      <c r="K29" s="47" t="str">
        <f>IF('Kontrollküsimustik - ISQM'!L29="x","x","")</f>
        <v/>
      </c>
      <c r="L29" s="47" t="str">
        <f>IF('Kontrollküsimustik - ISQM'!M29="x","x","")</f>
        <v/>
      </c>
    </row>
    <row r="30" spans="1:12">
      <c r="A30" s="48">
        <f>'Kontrollküsimustik - ISQM'!A30</f>
        <v>21</v>
      </c>
      <c r="B30" s="49"/>
      <c r="C30" s="50" t="str">
        <f>'Kontrollküsimustik - ISQM'!C30</f>
        <v>ISQM(EE)1-6</v>
      </c>
      <c r="D30" s="51" t="str">
        <f>'Kontrollküsimustik - ISQM'!E30</f>
        <v>(f) ressursid;</v>
      </c>
      <c r="E30" s="52" t="str">
        <f>IF('Kontrollküsimustik - ISQM'!P30='Kontrollküsimustik - ISQM'!$Q$1,"",'Kontrollküsimustik - ISQM'!P30)</f>
        <v/>
      </c>
      <c r="F30" s="52" t="str">
        <f>IF('Kontrollküsimustik - ISQM'!O30='Kontrollküsimustik - ISQM'!$Q$1,"",'Kontrollküsimustik - ISQM'!O30)</f>
        <v/>
      </c>
      <c r="G30" s="46" t="str">
        <f t="shared" si="0"/>
        <v/>
      </c>
      <c r="H30" s="47" t="str">
        <f>IF('Kontrollküsimustik - ISQM'!G30="x","x","")</f>
        <v/>
      </c>
      <c r="I30" s="47" t="str">
        <f>IF('Kontrollküsimustik - ISQM'!H30="x","x","")</f>
        <v/>
      </c>
      <c r="J30" s="46" t="str">
        <f t="shared" si="1"/>
        <v/>
      </c>
      <c r="K30" s="47" t="str">
        <f>IF('Kontrollküsimustik - ISQM'!L30="x","x","")</f>
        <v/>
      </c>
      <c r="L30" s="47" t="str">
        <f>IF('Kontrollküsimustik - ISQM'!M30="x","x","")</f>
        <v/>
      </c>
    </row>
    <row r="31" spans="1:12">
      <c r="A31" s="48">
        <f>'Kontrollküsimustik - ISQM'!A31</f>
        <v>22</v>
      </c>
      <c r="B31" s="49"/>
      <c r="C31" s="50" t="str">
        <f>'Kontrollküsimustik - ISQM'!C31</f>
        <v>ISQM(EE)1-6</v>
      </c>
      <c r="D31" s="51" t="str">
        <f>'Kontrollküsimustik - ISQM'!E31</f>
        <v>(g) informatsioon ja infovahetus ning</v>
      </c>
      <c r="E31" s="52" t="str">
        <f>IF('Kontrollküsimustik - ISQM'!P31='Kontrollküsimustik - ISQM'!$Q$1,"",'Kontrollküsimustik - ISQM'!P31)</f>
        <v/>
      </c>
      <c r="F31" s="52" t="str">
        <f>IF('Kontrollküsimustik - ISQM'!O31='Kontrollküsimustik - ISQM'!$Q$1,"",'Kontrollküsimustik - ISQM'!O31)</f>
        <v/>
      </c>
      <c r="G31" s="46" t="str">
        <f t="shared" si="0"/>
        <v/>
      </c>
      <c r="H31" s="47" t="str">
        <f>IF('Kontrollküsimustik - ISQM'!G31="x","x","")</f>
        <v/>
      </c>
      <c r="I31" s="47" t="str">
        <f>IF('Kontrollküsimustik - ISQM'!H31="x","x","")</f>
        <v/>
      </c>
      <c r="J31" s="46" t="str">
        <f t="shared" si="1"/>
        <v/>
      </c>
      <c r="K31" s="47" t="str">
        <f>IF('Kontrollküsimustik - ISQM'!L31="x","x","")</f>
        <v/>
      </c>
      <c r="L31" s="47" t="str">
        <f>IF('Kontrollküsimustik - ISQM'!M31="x","x","")</f>
        <v/>
      </c>
    </row>
    <row r="32" spans="1:12">
      <c r="A32" s="48">
        <f>'Kontrollküsimustik - ISQM'!A32</f>
        <v>23</v>
      </c>
      <c r="B32" s="49"/>
      <c r="C32" s="50" t="str">
        <f>'Kontrollküsimustik - ISQM'!C32</f>
        <v>ISQM(EE)1-6</v>
      </c>
      <c r="D32" s="51" t="str">
        <f>'Kontrollküsimustik - ISQM'!E32</f>
        <v>(h) monitoorimis- ja korrigeerimisprotsess.</v>
      </c>
      <c r="E32" s="52" t="str">
        <f>IF('Kontrollküsimustik - ISQM'!P32='Kontrollküsimustik - ISQM'!$Q$1,"",'Kontrollküsimustik - ISQM'!P32)</f>
        <v/>
      </c>
      <c r="F32" s="52" t="str">
        <f>IF('Kontrollküsimustik - ISQM'!O32='Kontrollküsimustik - ISQM'!$Q$1,"",'Kontrollküsimustik - ISQM'!O32)</f>
        <v/>
      </c>
      <c r="G32" s="46" t="str">
        <f t="shared" si="0"/>
        <v/>
      </c>
      <c r="H32" s="47" t="str">
        <f>IF('Kontrollküsimustik - ISQM'!G32="x","x","")</f>
        <v/>
      </c>
      <c r="I32" s="47" t="str">
        <f>IF('Kontrollküsimustik - ISQM'!H32="x","x","")</f>
        <v/>
      </c>
      <c r="J32" s="46" t="str">
        <f t="shared" si="1"/>
        <v/>
      </c>
      <c r="K32" s="47" t="str">
        <f>IF('Kontrollküsimustik - ISQM'!L32="x","x","")</f>
        <v/>
      </c>
      <c r="L32" s="47" t="str">
        <f>IF('Kontrollküsimustik - ISQM'!M32="x","x","")</f>
        <v/>
      </c>
    </row>
    <row r="33" ht="45" spans="1:12">
      <c r="A33" s="48">
        <f>'Kontrollküsimustik - ISQM'!A33</f>
        <v>24</v>
      </c>
      <c r="B33" s="49"/>
      <c r="C33" s="50" t="str">
        <f>'Kontrollküsimustik - ISQM'!C33</f>
        <v>ISQM(EE)1-17</v>
      </c>
      <c r="D33" s="51" t="str">
        <f>'Kontrollküsimustik - ISQM'!E33</f>
        <v>Ettevõte peab olema vastavuses käesoleva ISQMi iga nõudega, välja arvatud juhul, kui nõue ei ole ettevõtte seisukohast asjassepuutuv ettevõtte või selle töövõttude olemuse ja tingimuste tõttu.</v>
      </c>
      <c r="E33" s="52" t="str">
        <f>IF('Kontrollküsimustik - ISQM'!P33='Kontrollküsimustik - ISQM'!$Q$1,"",'Kontrollküsimustik - ISQM'!P33)</f>
        <v/>
      </c>
      <c r="F33" s="52" t="str">
        <f>IF('Kontrollküsimustik - ISQM'!O33='Kontrollküsimustik - ISQM'!$Q$1,"",'Kontrollküsimustik - ISQM'!O33)</f>
        <v/>
      </c>
      <c r="G33" s="46" t="str">
        <f t="shared" si="0"/>
        <v/>
      </c>
      <c r="H33" s="47" t="str">
        <f>IF('Kontrollküsimustik - ISQM'!G33="x","x","")</f>
        <v/>
      </c>
      <c r="I33" s="47" t="str">
        <f>IF('Kontrollküsimustik - ISQM'!H33="x","x","")</f>
        <v/>
      </c>
      <c r="J33" s="46" t="str">
        <f t="shared" si="1"/>
        <v/>
      </c>
      <c r="K33" s="47" t="str">
        <f>IF('Kontrollküsimustik - ISQM'!L33="x","x","")</f>
        <v/>
      </c>
      <c r="L33" s="47" t="str">
        <f>IF('Kontrollküsimustik - ISQM'!M33="x","x","")</f>
        <v/>
      </c>
    </row>
    <row r="34" ht="105" spans="1:12">
      <c r="A34" s="48">
        <f>'Kontrollküsimustik - ISQM'!A34</f>
        <v>25</v>
      </c>
      <c r="B34" s="49"/>
      <c r="C34" s="50" t="str">
        <f>'Kontrollküsimustik - ISQM'!C34</f>
        <v>ISQM(EE)1-18</v>
      </c>
      <c r="D34" s="51" t="str">
        <f>'Kontrollküsimustik - ISQM'!E34</f>
        <v>Üksikisiku(te)l, kellele on määratud lõplik kohustus ja vastutus seoses ettevõtte kvaliteedijuhtimise süsteemiga, ning üksikisiku(te)l, kellele on määratud tegevuspõhine kohustus seoses ettevõtte kvaliteedijuhtimise süsteemiga, peab olema arusaamine käesolevast ISQMist, sealhulgas selle rakendus- ja muust selgitavast materjalist, et käesoleva ISQMi eesmärgist aru saada ja selle nõudeid õigesti rakendada.</v>
      </c>
      <c r="E34" s="52" t="str">
        <f>IF('Kontrollküsimustik - ISQM'!P34='Kontrollküsimustik - ISQM'!$Q$1,"",'Kontrollküsimustik - ISQM'!P34)</f>
        <v/>
      </c>
      <c r="F34" s="52" t="str">
        <f>IF('Kontrollküsimustik - ISQM'!O34='Kontrollküsimustik - ISQM'!$Q$1,"",'Kontrollküsimustik - ISQM'!O34)</f>
        <v/>
      </c>
      <c r="G34" s="46" t="str">
        <f t="shared" si="0"/>
        <v/>
      </c>
      <c r="H34" s="47" t="str">
        <f>IF('Kontrollküsimustik - ISQM'!G34="x","x","")</f>
        <v/>
      </c>
      <c r="I34" s="47" t="str">
        <f>IF('Kontrollküsimustik - ISQM'!H34="x","x","")</f>
        <v/>
      </c>
      <c r="J34" s="46" t="str">
        <f t="shared" si="1"/>
        <v/>
      </c>
      <c r="K34" s="47" t="str">
        <f>IF('Kontrollküsimustik - ISQM'!L34="x","x","")</f>
        <v/>
      </c>
      <c r="L34" s="47" t="str">
        <f>IF('Kontrollküsimustik - ISQM'!M34="x","x","")</f>
        <v/>
      </c>
    </row>
    <row r="35" spans="1:12">
      <c r="A35" s="48">
        <f>'Kontrollküsimustik - ISQM'!A35</f>
        <v>26</v>
      </c>
      <c r="B35" s="49"/>
      <c r="C35" s="50" t="str">
        <f>'Kontrollküsimustik - ISQM'!C35</f>
        <v>ISQM(EE)1-19.D1</v>
      </c>
      <c r="D35" s="51" t="str">
        <f>'Kontrollküsimustik - ISQM'!E35</f>
        <v>Ettevõte peab kehtestama:</v>
      </c>
      <c r="E35" s="52" t="str">
        <f>IF('Kontrollküsimustik - ISQM'!P35='Kontrollküsimustik - ISQM'!$Q$1,"",'Kontrollküsimustik - ISQM'!P35)</f>
        <v/>
      </c>
      <c r="F35" s="52" t="str">
        <f>IF('Kontrollküsimustik - ISQM'!O35='Kontrollküsimustik - ISQM'!$Q$1,"",'Kontrollküsimustik - ISQM'!O35)</f>
        <v/>
      </c>
      <c r="G35" s="46" t="str">
        <f t="shared" si="0"/>
        <v/>
      </c>
      <c r="H35" s="47" t="str">
        <f>IF('Kontrollküsimustik - ISQM'!G35="x","x","")</f>
        <v/>
      </c>
      <c r="I35" s="47" t="str">
        <f>IF('Kontrollküsimustik - ISQM'!H35="x","x","")</f>
        <v/>
      </c>
      <c r="J35" s="46" t="str">
        <f t="shared" si="1"/>
        <v/>
      </c>
      <c r="K35" s="47" t="str">
        <f>IF('Kontrollküsimustik - ISQM'!L35="x","x","")</f>
        <v/>
      </c>
      <c r="L35" s="47" t="str">
        <f>IF('Kontrollküsimustik - ISQM'!M35="x","x","")</f>
        <v/>
      </c>
    </row>
    <row r="36" spans="1:12">
      <c r="A36" s="48">
        <f>'Kontrollküsimustik - ISQM'!A36</f>
        <v>27</v>
      </c>
      <c r="B36" s="49"/>
      <c r="C36" s="50" t="str">
        <f>'Kontrollküsimustik - ISQM'!C36</f>
        <v>ISQM(EE)1-19.D1</v>
      </c>
      <c r="D36" s="51" t="str">
        <f>'Kontrollküsimustik - ISQM'!E36</f>
        <v>(a) usaldusväärse haldus- ja raamatupidamiskorra;</v>
      </c>
      <c r="E36" s="52" t="str">
        <f>IF('Kontrollküsimustik - ISQM'!P36='Kontrollküsimustik - ISQM'!$Q$1,"",'Kontrollküsimustik - ISQM'!P36)</f>
        <v/>
      </c>
      <c r="F36" s="52" t="str">
        <f>IF('Kontrollküsimustik - ISQM'!O36='Kontrollküsimustik - ISQM'!$Q$1,"",'Kontrollküsimustik - ISQM'!O36)</f>
        <v/>
      </c>
      <c r="G36" s="46" t="str">
        <f t="shared" si="0"/>
        <v/>
      </c>
      <c r="H36" s="47" t="str">
        <f>IF('Kontrollküsimustik - ISQM'!G36="x","x","")</f>
        <v/>
      </c>
      <c r="I36" s="47" t="str">
        <f>IF('Kontrollküsimustik - ISQM'!H36="x","x","")</f>
        <v/>
      </c>
      <c r="J36" s="46" t="str">
        <f t="shared" si="1"/>
        <v/>
      </c>
      <c r="K36" s="47" t="str">
        <f>IF('Kontrollküsimustik - ISQM'!L36="x","x","")</f>
        <v/>
      </c>
      <c r="L36" s="47" t="str">
        <f>IF('Kontrollküsimustik - ISQM'!M36="x","x","")</f>
        <v/>
      </c>
    </row>
    <row r="37" ht="45" spans="1:12">
      <c r="A37" s="48">
        <f>'Kontrollküsimustik - ISQM'!A37</f>
        <v>28</v>
      </c>
      <c r="B37" s="49"/>
      <c r="C37" s="50" t="str">
        <f>'Kontrollküsimustik - ISQM'!C37</f>
        <v>ISQM(EE)1-19.D1</v>
      </c>
      <c r="D37" s="51" t="str">
        <f>'Kontrollküsimustik - ISQM'!E37</f>
        <v>(b) sisemise kvaliteedikontrolli toimimise korra, mis tagab otsuste ja protseduuride järgimise kõigil ettevõtte toimimisstruktuuri tasanditel;</v>
      </c>
      <c r="E37" s="52" t="str">
        <f>IF('Kontrollküsimustik - ISQM'!P37='Kontrollküsimustik - ISQM'!$Q$1,"",'Kontrollküsimustik - ISQM'!P37)</f>
        <v/>
      </c>
      <c r="F37" s="52" t="str">
        <f>IF('Kontrollküsimustik - ISQM'!O37='Kontrollküsimustik - ISQM'!$Q$1,"",'Kontrollküsimustik - ISQM'!O37)</f>
        <v/>
      </c>
      <c r="G37" s="46" t="str">
        <f t="shared" si="0"/>
        <v/>
      </c>
      <c r="H37" s="47" t="str">
        <f>IF('Kontrollküsimustik - ISQM'!G37="x","x","")</f>
        <v/>
      </c>
      <c r="I37" s="47" t="str">
        <f>IF('Kontrollküsimustik - ISQM'!H37="x","x","")</f>
        <v/>
      </c>
      <c r="J37" s="46" t="str">
        <f t="shared" si="1"/>
        <v/>
      </c>
      <c r="K37" s="47" t="str">
        <f>IF('Kontrollküsimustik - ISQM'!L37="x","x","")</f>
        <v/>
      </c>
      <c r="L37" s="47" t="str">
        <f>IF('Kontrollküsimustik - ISQM'!M37="x","x","")</f>
        <v/>
      </c>
    </row>
    <row r="38" spans="1:12">
      <c r="A38" s="48">
        <f>'Kontrollküsimustik - ISQM'!A38</f>
        <v>29</v>
      </c>
      <c r="B38" s="49"/>
      <c r="C38" s="50" t="str">
        <f>'Kontrollküsimustik - ISQM'!C38</f>
        <v>ISQM(EE)1-19.D1</v>
      </c>
      <c r="D38" s="51" t="str">
        <f>'Kontrollküsimustik - ISQM'!E38</f>
        <v>(c) tõhusa riskide hindamise korra ning</v>
      </c>
      <c r="E38" s="52" t="str">
        <f>IF('Kontrollküsimustik - ISQM'!P38='Kontrollküsimustik - ISQM'!$Q$1,"",'Kontrollküsimustik - ISQM'!P38)</f>
        <v/>
      </c>
      <c r="F38" s="52" t="str">
        <f>IF('Kontrollküsimustik - ISQM'!O38='Kontrollküsimustik - ISQM'!$Q$1,"",'Kontrollküsimustik - ISQM'!O38)</f>
        <v/>
      </c>
      <c r="G38" s="46" t="str">
        <f t="shared" si="0"/>
        <v/>
      </c>
      <c r="H38" s="47" t="str">
        <f>IF('Kontrollküsimustik - ISQM'!G38="x","x","")</f>
        <v/>
      </c>
      <c r="I38" s="47" t="str">
        <f>IF('Kontrollküsimustik - ISQM'!H38="x","x","")</f>
        <v/>
      </c>
      <c r="J38" s="46" t="str">
        <f t="shared" si="1"/>
        <v/>
      </c>
      <c r="K38" s="47" t="str">
        <f>IF('Kontrollküsimustik - ISQM'!L38="x","x","")</f>
        <v/>
      </c>
      <c r="L38" s="47" t="str">
        <f>IF('Kontrollküsimustik - ISQM'!M38="x","x","")</f>
        <v/>
      </c>
    </row>
    <row r="39" ht="30" spans="1:12">
      <c r="A39" s="48">
        <f>'Kontrollküsimustik - ISQM'!A39</f>
        <v>30</v>
      </c>
      <c r="B39" s="49"/>
      <c r="C39" s="50" t="str">
        <f>'Kontrollküsimustik - ISQM'!C39</f>
        <v>ISQM(EE)1-19.D1</v>
      </c>
      <c r="D39" s="51" t="str">
        <f>'Kontrollküsimustik - ISQM'!E39</f>
        <v>(d) tõhusa korra infotöötlussüsteemide kontrollimiseks ja kaitsmiseks.</v>
      </c>
      <c r="E39" s="52" t="str">
        <f>IF('Kontrollküsimustik - ISQM'!P39='Kontrollküsimustik - ISQM'!$Q$1,"",'Kontrollküsimustik - ISQM'!P39)</f>
        <v/>
      </c>
      <c r="F39" s="52" t="str">
        <f>IF('Kontrollküsimustik - ISQM'!O39='Kontrollküsimustik - ISQM'!$Q$1,"",'Kontrollküsimustik - ISQM'!O39)</f>
        <v/>
      </c>
      <c r="G39" s="46" t="str">
        <f t="shared" si="0"/>
        <v/>
      </c>
      <c r="H39" s="47" t="str">
        <f>IF('Kontrollküsimustik - ISQM'!G39="x","x","")</f>
        <v/>
      </c>
      <c r="I39" s="47" t="str">
        <f>IF('Kontrollküsimustik - ISQM'!H39="x","x","")</f>
        <v/>
      </c>
      <c r="J39" s="46" t="str">
        <f t="shared" si="1"/>
        <v/>
      </c>
      <c r="K39" s="47" t="str">
        <f>IF('Kontrollküsimustik - ISQM'!L39="x","x","")</f>
        <v/>
      </c>
      <c r="L39" s="47" t="str">
        <f>IF('Kontrollküsimustik - ISQM'!M39="x","x","")</f>
        <v/>
      </c>
    </row>
    <row r="40" ht="30" spans="1:12">
      <c r="A40" s="48">
        <f>'Kontrollküsimustik - ISQM'!A40</f>
        <v>31</v>
      </c>
      <c r="B40" s="49"/>
      <c r="C40" s="50" t="str">
        <f>'Kontrollküsimustik - ISQM'!C40</f>
        <v>ISQM(EE)1-20</v>
      </c>
      <c r="D40" s="51" t="str">
        <f>'Kontrollküsimustik - ISQM'!E40</f>
        <v>Ettevõte peab määrama:
</v>
      </c>
      <c r="E40" s="52" t="str">
        <f>IF('Kontrollküsimustik - ISQM'!P40='Kontrollküsimustik - ISQM'!$Q$1,"",'Kontrollküsimustik - ISQM'!P40)</f>
        <v/>
      </c>
      <c r="F40" s="52" t="str">
        <f>IF('Kontrollküsimustik - ISQM'!O40='Kontrollküsimustik - ISQM'!$Q$1,"",'Kontrollküsimustik - ISQM'!O40)</f>
        <v/>
      </c>
      <c r="G40" s="46" t="str">
        <f t="shared" si="0"/>
        <v/>
      </c>
      <c r="H40" s="47" t="str">
        <f>IF('Kontrollküsimustik - ISQM'!G40="x","x","")</f>
        <v/>
      </c>
      <c r="I40" s="47" t="str">
        <f>IF('Kontrollküsimustik - ISQM'!H40="x","x","")</f>
        <v/>
      </c>
      <c r="J40" s="46" t="str">
        <f t="shared" si="1"/>
        <v/>
      </c>
      <c r="K40" s="47" t="str">
        <f>IF('Kontrollküsimustik - ISQM'!L40="x","x","")</f>
        <v/>
      </c>
      <c r="L40" s="47" t="str">
        <f>IF('Kontrollküsimustik - ISQM'!M40="x","x","")</f>
        <v/>
      </c>
    </row>
    <row r="41" ht="60" spans="1:12">
      <c r="A41" s="48">
        <f>'Kontrollküsimustik - ISQM'!A41</f>
        <v>32</v>
      </c>
      <c r="B41" s="49"/>
      <c r="C41" s="50" t="str">
        <f>'Kontrollküsimustik - ISQM'!C41</f>
        <v>ISQM(EE)1-20</v>
      </c>
      <c r="D41" s="51" t="str">
        <f>'Kontrollküsimustik - ISQM'!E41</f>
        <v>(a) lõpliku kohustuse ja vastutuse seoses kvaliteedijuhtimise süsteemiga ettevõtte tegevjuhile või ettevõtte juhtivpartnerile (või temaga võrdväärsele isikule) või, kui asjakohane, ettevõtte partnerite tegevjuhtkonnale (või sellega võrdväärsele organile);</v>
      </c>
      <c r="E41" s="52" t="str">
        <f>IF('Kontrollküsimustik - ISQM'!P41='Kontrollküsimustik - ISQM'!$Q$1,"",'Kontrollküsimustik - ISQM'!P41)</f>
        <v/>
      </c>
      <c r="F41" s="52" t="str">
        <f>IF('Kontrollküsimustik - ISQM'!O41='Kontrollküsimustik - ISQM'!$Q$1,"",'Kontrollküsimustik - ISQM'!O41)</f>
        <v/>
      </c>
      <c r="G41" s="46" t="str">
        <f t="shared" si="0"/>
        <v/>
      </c>
      <c r="H41" s="47" t="str">
        <f>IF('Kontrollküsimustik - ISQM'!G41="x","x","")</f>
        <v/>
      </c>
      <c r="I41" s="47" t="str">
        <f>IF('Kontrollküsimustik - ISQM'!H41="x","x","")</f>
        <v/>
      </c>
      <c r="J41" s="46" t="str">
        <f t="shared" si="1"/>
        <v/>
      </c>
      <c r="K41" s="47" t="str">
        <f>IF('Kontrollküsimustik - ISQM'!L41="x","x","")</f>
        <v/>
      </c>
      <c r="L41" s="47" t="str">
        <f>IF('Kontrollküsimustik - ISQM'!M41="x","x","")</f>
        <v/>
      </c>
    </row>
    <row r="42" spans="1:12">
      <c r="A42" s="48">
        <f>'Kontrollküsimustik - ISQM'!A42</f>
        <v>33</v>
      </c>
      <c r="B42" s="49"/>
      <c r="C42" s="50" t="str">
        <f>'Kontrollküsimustik - ISQM'!C42</f>
        <v>ISQM(EE)1-20</v>
      </c>
      <c r="D42" s="51" t="str">
        <f>'Kontrollküsimustik - ISQM'!E42</f>
        <v>(b) tegevuspõhise kohustuse seoses kvaliteedijuhtimise süsteemiga;</v>
      </c>
      <c r="E42" s="52" t="str">
        <f>IF('Kontrollküsimustik - ISQM'!P42='Kontrollküsimustik - ISQM'!$Q$1,"",'Kontrollküsimustik - ISQM'!P42)</f>
        <v/>
      </c>
      <c r="F42" s="52" t="str">
        <f>IF('Kontrollküsimustik - ISQM'!O42='Kontrollküsimustik - ISQM'!$Q$1,"",'Kontrollküsimustik - ISQM'!O42)</f>
        <v/>
      </c>
      <c r="G42" s="46" t="str">
        <f t="shared" si="0"/>
        <v/>
      </c>
      <c r="H42" s="47" t="str">
        <f>IF('Kontrollküsimustik - ISQM'!G42="x","x","")</f>
        <v/>
      </c>
      <c r="I42" s="47" t="str">
        <f>IF('Kontrollküsimustik - ISQM'!H42="x","x","")</f>
        <v/>
      </c>
      <c r="J42" s="46" t="str">
        <f t="shared" si="1"/>
        <v/>
      </c>
      <c r="K42" s="47" t="str">
        <f>IF('Kontrollküsimustik - ISQM'!L42="x","x","")</f>
        <v/>
      </c>
      <c r="L42" s="47" t="str">
        <f>IF('Kontrollküsimustik - ISQM'!M42="x","x","")</f>
        <v/>
      </c>
    </row>
    <row r="43" ht="30" spans="1:12">
      <c r="A43" s="48">
        <f>'Kontrollküsimustik - ISQM'!A43</f>
        <v>34</v>
      </c>
      <c r="B43" s="49"/>
      <c r="C43" s="50" t="str">
        <f>'Kontrollküsimustik - ISQM'!C43</f>
        <v>ISQM(EE)1-20</v>
      </c>
      <c r="D43" s="51" t="str">
        <f>'Kontrollküsimustik - ISQM'!E43</f>
        <v>(c) tegevuspõhise kohustuse seoses kvaliteedijuhtimise süsteemi spetsiifiliste aspektidega, sealhulgas:</v>
      </c>
      <c r="E43" s="52" t="str">
        <f>IF('Kontrollküsimustik - ISQM'!P43='Kontrollküsimustik - ISQM'!$Q$1,"",'Kontrollküsimustik - ISQM'!P43)</f>
        <v/>
      </c>
      <c r="F43" s="52" t="str">
        <f>IF('Kontrollküsimustik - ISQM'!O43='Kontrollküsimustik - ISQM'!$Q$1,"",'Kontrollküsimustik - ISQM'!O43)</f>
        <v/>
      </c>
      <c r="G43" s="46" t="str">
        <f t="shared" si="0"/>
        <v/>
      </c>
      <c r="H43" s="47" t="str">
        <f>IF('Kontrollküsimustik - ISQM'!G43="x","x","")</f>
        <v/>
      </c>
      <c r="I43" s="47" t="str">
        <f>IF('Kontrollküsimustik - ISQM'!H43="x","x","")</f>
        <v/>
      </c>
      <c r="J43" s="46" t="str">
        <f t="shared" si="1"/>
        <v/>
      </c>
      <c r="K43" s="47" t="str">
        <f>IF('Kontrollküsimustik - ISQM'!L43="x","x","")</f>
        <v/>
      </c>
      <c r="L43" s="47" t="str">
        <f>IF('Kontrollküsimustik - ISQM'!M43="x","x","")</f>
        <v/>
      </c>
    </row>
    <row r="44" spans="1:12">
      <c r="A44" s="48">
        <f>'Kontrollküsimustik - ISQM'!A44</f>
        <v>35</v>
      </c>
      <c r="B44" s="49"/>
      <c r="C44" s="50" t="str">
        <f>'Kontrollküsimustik - ISQM'!C44</f>
        <v>ISQM(EE)1-20</v>
      </c>
      <c r="D44" s="51" t="str">
        <f>'Kontrollküsimustik - ISQM'!E44</f>
        <v>(i) sõltumatuse nõuetega vastavuses olemisega ning</v>
      </c>
      <c r="E44" s="52" t="str">
        <f>IF('Kontrollküsimustik - ISQM'!P44='Kontrollküsimustik - ISQM'!$Q$1,"",'Kontrollküsimustik - ISQM'!P44)</f>
        <v/>
      </c>
      <c r="F44" s="52" t="str">
        <f>IF('Kontrollküsimustik - ISQM'!O44='Kontrollküsimustik - ISQM'!$Q$1,"",'Kontrollküsimustik - ISQM'!O44)</f>
        <v/>
      </c>
      <c r="G44" s="46" t="str">
        <f t="shared" si="0"/>
        <v/>
      </c>
      <c r="H44" s="47" t="str">
        <f>IF('Kontrollküsimustik - ISQM'!G44="x","x","")</f>
        <v/>
      </c>
      <c r="I44" s="47" t="str">
        <f>IF('Kontrollküsimustik - ISQM'!H44="x","x","")</f>
        <v/>
      </c>
      <c r="J44" s="46" t="str">
        <f t="shared" si="1"/>
        <v/>
      </c>
      <c r="K44" s="47" t="str">
        <f>IF('Kontrollküsimustik - ISQM'!L44="x","x","")</f>
        <v/>
      </c>
      <c r="L44" s="47" t="str">
        <f>IF('Kontrollküsimustik - ISQM'!M44="x","x","")</f>
        <v/>
      </c>
    </row>
    <row r="45" spans="1:12">
      <c r="A45" s="48">
        <f>'Kontrollküsimustik - ISQM'!A45</f>
        <v>36</v>
      </c>
      <c r="B45" s="49"/>
      <c r="C45" s="50" t="str">
        <f>'Kontrollküsimustik - ISQM'!C45</f>
        <v>ISQM(EE)1-20</v>
      </c>
      <c r="D45" s="51" t="str">
        <f>'Kontrollküsimustik - ISQM'!E45</f>
        <v>(ii) monitoorimis- ja korrigeerimisprotsessiga.</v>
      </c>
      <c r="E45" s="52" t="str">
        <f>IF('Kontrollküsimustik - ISQM'!P45='Kontrollküsimustik - ISQM'!$Q$1,"",'Kontrollküsimustik - ISQM'!P45)</f>
        <v/>
      </c>
      <c r="F45" s="52" t="str">
        <f>IF('Kontrollküsimustik - ISQM'!O45='Kontrollküsimustik - ISQM'!$Q$1,"",'Kontrollküsimustik - ISQM'!O45)</f>
        <v/>
      </c>
      <c r="G45" s="46" t="str">
        <f t="shared" si="0"/>
        <v/>
      </c>
      <c r="H45" s="47" t="str">
        <f>IF('Kontrollküsimustik - ISQM'!G45="x","x","")</f>
        <v/>
      </c>
      <c r="I45" s="47" t="str">
        <f>IF('Kontrollküsimustik - ISQM'!H45="x","x","")</f>
        <v/>
      </c>
      <c r="J45" s="46" t="str">
        <f t="shared" si="1"/>
        <v/>
      </c>
      <c r="K45" s="47" t="str">
        <f>IF('Kontrollküsimustik - ISQM'!L45="x","x","")</f>
        <v/>
      </c>
      <c r="L45" s="47" t="str">
        <f>IF('Kontrollküsimustik - ISQM'!M45="x","x","")</f>
        <v/>
      </c>
    </row>
    <row r="46" ht="30" spans="1:12">
      <c r="A46" s="48">
        <f>'Kontrollküsimustik - ISQM'!A46</f>
        <v>37</v>
      </c>
      <c r="B46" s="49"/>
      <c r="C46" s="50" t="str">
        <f>'Kontrollküsimustik - ISQM'!C46</f>
        <v>ISQM(EE)1-21</v>
      </c>
      <c r="D46" s="51" t="str">
        <f>'Kontrollküsimustik - ISQM'!E46</f>
        <v>Lõigus 20 nimetatud rollide määramisel peab ettevõte kindlaks määrama, et üksikisik(ud):</v>
      </c>
      <c r="E46" s="52" t="str">
        <f>IF('Kontrollküsimustik - ISQM'!P46='Kontrollküsimustik - ISQM'!$Q$1,"",'Kontrollküsimustik - ISQM'!P46)</f>
        <v/>
      </c>
      <c r="F46" s="52" t="str">
        <f>IF('Kontrollküsimustik - ISQM'!O46='Kontrollküsimustik - ISQM'!$Q$1,"",'Kontrollküsimustik - ISQM'!O46)</f>
        <v/>
      </c>
      <c r="G46" s="46" t="str">
        <f t="shared" si="0"/>
        <v/>
      </c>
      <c r="H46" s="47" t="str">
        <f>IF('Kontrollküsimustik - ISQM'!G46="x","x","")</f>
        <v/>
      </c>
      <c r="I46" s="47" t="str">
        <f>IF('Kontrollküsimustik - ISQM'!H46="x","x","")</f>
        <v/>
      </c>
      <c r="J46" s="46" t="str">
        <f t="shared" si="1"/>
        <v/>
      </c>
      <c r="K46" s="47" t="str">
        <f>IF('Kontrollküsimustik - ISQM'!L46="x","x","")</f>
        <v/>
      </c>
      <c r="L46" s="47" t="str">
        <f>IF('Kontrollküsimustik - ISQM'!M46="x","x","")</f>
        <v/>
      </c>
    </row>
    <row r="47" ht="45" spans="1:12">
      <c r="A47" s="48">
        <f>'Kontrollküsimustik - ISQM'!A47</f>
        <v>38</v>
      </c>
      <c r="B47" s="49"/>
      <c r="C47" s="50" t="str">
        <f>'Kontrollküsimustik - ISQM'!C47</f>
        <v>ISQM(EE)1-21</v>
      </c>
      <c r="D47" s="51" t="str">
        <f>'Kontrollküsimustik - ISQM'!E47</f>
        <v>(a) omab (omavad) asjakohaseid kogemusi, teadmisi, mõjuvõimu ja volitusi ettevõttes ning piisavalt aega, et täita talle (neile) määratud kohustust, ning</v>
      </c>
      <c r="E47" s="52" t="str">
        <f>IF('Kontrollküsimustik - ISQM'!P47='Kontrollküsimustik - ISQM'!$Q$1,"",'Kontrollküsimustik - ISQM'!P47)</f>
        <v/>
      </c>
      <c r="F47" s="52" t="str">
        <f>IF('Kontrollküsimustik - ISQM'!O47='Kontrollküsimustik - ISQM'!$Q$1,"",'Kontrollküsimustik - ISQM'!O47)</f>
        <v/>
      </c>
      <c r="G47" s="46" t="str">
        <f t="shared" si="0"/>
        <v/>
      </c>
      <c r="H47" s="47" t="str">
        <f>IF('Kontrollküsimustik - ISQM'!G47="x","x","")</f>
        <v/>
      </c>
      <c r="I47" s="47" t="str">
        <f>IF('Kontrollküsimustik - ISQM'!H47="x","x","")</f>
        <v/>
      </c>
      <c r="J47" s="46" t="str">
        <f t="shared" si="1"/>
        <v/>
      </c>
      <c r="K47" s="47" t="str">
        <f>IF('Kontrollküsimustik - ISQM'!L47="x","x","")</f>
        <v/>
      </c>
      <c r="L47" s="47" t="str">
        <f>IF('Kontrollküsimustik - ISQM'!M47="x","x","")</f>
        <v/>
      </c>
    </row>
    <row r="48" ht="30" spans="1:12">
      <c r="A48" s="48">
        <f>'Kontrollküsimustik - ISQM'!A48</f>
        <v>39</v>
      </c>
      <c r="B48" s="49"/>
      <c r="C48" s="50" t="str">
        <f>'Kontrollküsimustik - ISQM'!C48</f>
        <v>ISQM(EE)1-21</v>
      </c>
      <c r="D48" s="51" t="str">
        <f>'Kontrollküsimustik - ISQM'!E48</f>
        <v>(b) saab (saavad) aru talle (neile) määratud rollidest ja sellest, et ta (nad) on nende täitmise puhul vastutav(ad).</v>
      </c>
      <c r="E48" s="52" t="str">
        <f>IF('Kontrollküsimustik - ISQM'!P48='Kontrollküsimustik - ISQM'!$Q$1,"",'Kontrollküsimustik - ISQM'!P48)</f>
        <v/>
      </c>
      <c r="F48" s="52" t="str">
        <f>IF('Kontrollküsimustik - ISQM'!O48='Kontrollküsimustik - ISQM'!$Q$1,"",'Kontrollküsimustik - ISQM'!O48)</f>
        <v/>
      </c>
      <c r="G48" s="46" t="str">
        <f t="shared" si="0"/>
        <v/>
      </c>
      <c r="H48" s="47" t="str">
        <f>IF('Kontrollküsimustik - ISQM'!G48="x","x","")</f>
        <v/>
      </c>
      <c r="I48" s="47" t="str">
        <f>IF('Kontrollküsimustik - ISQM'!H48="x","x","")</f>
        <v/>
      </c>
      <c r="J48" s="46" t="str">
        <f t="shared" si="1"/>
        <v/>
      </c>
      <c r="K48" s="47" t="str">
        <f>IF('Kontrollküsimustik - ISQM'!L48="x","x","")</f>
        <v/>
      </c>
      <c r="L48" s="47" t="str">
        <f>IF('Kontrollküsimustik - ISQM'!M48="x","x","")</f>
        <v/>
      </c>
    </row>
    <row r="49" ht="90" spans="1:12">
      <c r="A49" s="48">
        <f>'Kontrollküsimustik - ISQM'!A49</f>
        <v>40</v>
      </c>
      <c r="B49" s="49"/>
      <c r="C49" s="50" t="str">
        <f>'Kontrollküsimustik - ISQM'!C49</f>
        <v>ISQM(EE)1-22</v>
      </c>
      <c r="D49" s="51" t="str">
        <f>'Kontrollküsimustik - ISQM'!E49</f>
        <v>Ettevõte peab kindlaks määrama, et üksikisiku(te)l, kellele on määratud tegevuspõhine kohustus seoses kvaliteedijuhtimise süsteemiga, sõltumatuse nõuetega vastavuses olemisega ning monitoorimis- ja korrigeerimisprotsessiga, on otsene infovahetuse liin üksikisiku(te)ga, kellele on määratud lõplik kohustus ja vastutus seoses kvaliteedijuhtimise süsteemiga.</v>
      </c>
      <c r="E49" s="52" t="str">
        <f>IF('Kontrollküsimustik - ISQM'!P49='Kontrollküsimustik - ISQM'!$Q$1,"",'Kontrollküsimustik - ISQM'!P49)</f>
        <v/>
      </c>
      <c r="F49" s="52" t="str">
        <f>IF('Kontrollküsimustik - ISQM'!O49='Kontrollküsimustik - ISQM'!$Q$1,"",'Kontrollküsimustik - ISQM'!O49)</f>
        <v/>
      </c>
      <c r="G49" s="46" t="str">
        <f t="shared" si="0"/>
        <v/>
      </c>
      <c r="H49" s="47" t="str">
        <f>IF('Kontrollküsimustik - ISQM'!G49="x","x","")</f>
        <v/>
      </c>
      <c r="I49" s="47" t="str">
        <f>IF('Kontrollküsimustik - ISQM'!H49="x","x","")</f>
        <v/>
      </c>
      <c r="J49" s="46" t="str">
        <f t="shared" si="1"/>
        <v/>
      </c>
      <c r="K49" s="47" t="str">
        <f>IF('Kontrollküsimustik - ISQM'!L49="x","x","")</f>
        <v/>
      </c>
      <c r="L49" s="47" t="str">
        <f>IF('Kontrollküsimustik - ISQM'!M49="x","x","")</f>
        <v/>
      </c>
    </row>
    <row r="50" spans="1:12">
      <c r="A50" s="41"/>
      <c r="B50" s="42"/>
      <c r="C50" s="43" t="str">
        <f>'Kontrollküsimustik - ISQM'!C50</f>
        <v>Ettevõtte riskide hindamise protsess</v>
      </c>
      <c r="D50" s="44"/>
      <c r="E50" s="45"/>
      <c r="F50" s="45"/>
      <c r="G50" s="46"/>
      <c r="H50" s="47"/>
      <c r="I50" s="47"/>
      <c r="J50" s="46"/>
      <c r="K50" s="47"/>
      <c r="L50" s="47"/>
    </row>
    <row r="51" ht="60" spans="1:12">
      <c r="A51" s="48">
        <f>'Kontrollküsimustik - ISQM'!A51</f>
        <v>41</v>
      </c>
      <c r="B51" s="49"/>
      <c r="C51" s="50" t="str">
        <f>'Kontrollküsimustik - ISQM'!C51</f>
        <v>ISQM(EE)1-23</v>
      </c>
      <c r="D51" s="51" t="str">
        <f>'Kontrollküsimustik - ISQM'!E51</f>
        <v>Ettevõte peab töötama välja riskide hindamise protsessi ja seda rakendama, et kehtestada kvaliteedieesmärgid, tuvastada kvaliteediriskid ja hinnata neid ning töötada välja vastused kvaliteediriskide käsitlemiseks ja rakendada neid.</v>
      </c>
      <c r="E51" s="52" t="str">
        <f>IF('Kontrollküsimustik - ISQM'!P51='Kontrollküsimustik - ISQM'!$Q$1,"",'Kontrollküsimustik - ISQM'!P51)</f>
        <v/>
      </c>
      <c r="F51" s="52" t="str">
        <f>IF('Kontrollküsimustik - ISQM'!O51='Kontrollküsimustik - ISQM'!$Q$1,"",'Kontrollküsimustik - ISQM'!O51)</f>
        <v/>
      </c>
      <c r="G51" s="46" t="str">
        <f t="shared" si="0"/>
        <v/>
      </c>
      <c r="H51" s="47" t="str">
        <f>IF('Kontrollküsimustik - ISQM'!G51="x","x","")</f>
        <v/>
      </c>
      <c r="I51" s="47" t="str">
        <f>IF('Kontrollküsimustik - ISQM'!H51="x","x","")</f>
        <v/>
      </c>
      <c r="J51" s="46" t="str">
        <f t="shared" si="1"/>
        <v/>
      </c>
      <c r="K51" s="47" t="str">
        <f>IF('Kontrollküsimustik - ISQM'!L51="x","x","")</f>
        <v/>
      </c>
      <c r="L51" s="47" t="str">
        <f>IF('Kontrollküsimustik - ISQM'!M51="x","x","")</f>
        <v/>
      </c>
    </row>
    <row r="52" ht="60" spans="1:12">
      <c r="A52" s="48">
        <f>'Kontrollküsimustik - ISQM'!A52</f>
        <v>42</v>
      </c>
      <c r="B52" s="49"/>
      <c r="C52" s="50" t="str">
        <f>'Kontrollküsimustik - ISQM'!C52</f>
        <v>ISQM(EE)1-24</v>
      </c>
      <c r="D52" s="51" t="str">
        <f>'Kontrollküsimustik - ISQM'!E52</f>
        <v>Ettevõte peab kehtestama käesolevas ISQMis määratletud kvaliteedieesmärgid ja mis tahes täiendavad kvaliteedieesmärgid, mida ettevõte peab vajalikuks kvaliteedijuhtimise süsteemi eesmärkide saavutamiseks.</v>
      </c>
      <c r="E52" s="52" t="str">
        <f>IF('Kontrollküsimustik - ISQM'!P52='Kontrollküsimustik - ISQM'!$Q$1,"",'Kontrollküsimustik - ISQM'!P52)</f>
        <v/>
      </c>
      <c r="F52" s="52" t="str">
        <f>IF('Kontrollküsimustik - ISQM'!O52='Kontrollküsimustik - ISQM'!$Q$1,"",'Kontrollküsimustik - ISQM'!O52)</f>
        <v/>
      </c>
      <c r="G52" s="46" t="str">
        <f t="shared" si="0"/>
        <v/>
      </c>
      <c r="H52" s="47" t="str">
        <f>IF('Kontrollküsimustik - ISQM'!G52="x","x","")</f>
        <v/>
      </c>
      <c r="I52" s="47" t="str">
        <f>IF('Kontrollküsimustik - ISQM'!H52="x","x","")</f>
        <v/>
      </c>
      <c r="J52" s="46" t="str">
        <f t="shared" si="1"/>
        <v/>
      </c>
      <c r="K52" s="47" t="str">
        <f>IF('Kontrollküsimustik - ISQM'!L52="x","x","")</f>
        <v/>
      </c>
      <c r="L52" s="47" t="str">
        <f>IF('Kontrollküsimustik - ISQM'!M52="x","x","")</f>
        <v/>
      </c>
    </row>
    <row r="53" ht="45" spans="1:12">
      <c r="A53" s="48">
        <f>'Kontrollküsimustik - ISQM'!A53</f>
        <v>43</v>
      </c>
      <c r="B53" s="49"/>
      <c r="C53" s="50" t="str">
        <f>'Kontrollküsimustik - ISQM'!C53</f>
        <v>ISQM(EE)1-25</v>
      </c>
      <c r="D53" s="51" t="str">
        <f>'Kontrollküsimustik - ISQM'!E53</f>
        <v>Ettevõte peab tuvastama kvaliteediriskid ning neid hindama, et anda alus vastuste väljatöötamiseks
ja rakendamiseks. Seda tehes peab ettevõte:</v>
      </c>
      <c r="E53" s="52" t="str">
        <f>IF('Kontrollküsimustik - ISQM'!P53='Kontrollküsimustik - ISQM'!$Q$1,"",'Kontrollküsimustik - ISQM'!P53)</f>
        <v/>
      </c>
      <c r="F53" s="52" t="str">
        <f>IF('Kontrollküsimustik - ISQM'!O53='Kontrollküsimustik - ISQM'!$Q$1,"",'Kontrollküsimustik - ISQM'!O53)</f>
        <v/>
      </c>
      <c r="G53" s="46" t="str">
        <f t="shared" si="0"/>
        <v/>
      </c>
      <c r="H53" s="47" t="str">
        <f>IF('Kontrollküsimustik - ISQM'!G53="x","x","")</f>
        <v/>
      </c>
      <c r="I53" s="47" t="str">
        <f>IF('Kontrollküsimustik - ISQM'!H53="x","x","")</f>
        <v/>
      </c>
      <c r="J53" s="46" t="str">
        <f t="shared" si="1"/>
        <v/>
      </c>
      <c r="K53" s="47" t="str">
        <f>IF('Kontrollküsimustik - ISQM'!L53="x","x","")</f>
        <v/>
      </c>
      <c r="L53" s="47" t="str">
        <f>IF('Kontrollküsimustik - ISQM'!M53="x","x","")</f>
        <v/>
      </c>
    </row>
    <row r="54" ht="45" spans="1:12">
      <c r="A54" s="48">
        <f>'Kontrollküsimustik - ISQM'!A54</f>
        <v>44</v>
      </c>
      <c r="B54" s="49"/>
      <c r="C54" s="50" t="str">
        <f>'Kontrollküsimustik - ISQM'!C54</f>
        <v>ISQM(EE)1-25</v>
      </c>
      <c r="D54" s="51" t="str">
        <f>'Kontrollküsimustik - ISQM'!E54</f>
        <v>(a) omandama arusaamise tingimustest, sündmustest, olukordadest, tegevusest või tegevusetusest, mis võivad avaldada ebasoodsat mõju kvaliteedieesmärkide saavutamisele, sealhulgas:</v>
      </c>
      <c r="E54" s="52" t="str">
        <f>IF('Kontrollküsimustik - ISQM'!P54='Kontrollküsimustik - ISQM'!$Q$1,"",'Kontrollküsimustik - ISQM'!P54)</f>
        <v/>
      </c>
      <c r="F54" s="52" t="str">
        <f>IF('Kontrollküsimustik - ISQM'!O54='Kontrollküsimustik - ISQM'!$Q$1,"",'Kontrollküsimustik - ISQM'!O54)</f>
        <v/>
      </c>
      <c r="G54" s="46" t="str">
        <f t="shared" si="0"/>
        <v/>
      </c>
      <c r="H54" s="47" t="str">
        <f>IF('Kontrollküsimustik - ISQM'!G54="x","x","")</f>
        <v/>
      </c>
      <c r="I54" s="47" t="str">
        <f>IF('Kontrollküsimustik - ISQM'!H54="x","x","")</f>
        <v/>
      </c>
      <c r="J54" s="46" t="str">
        <f t="shared" si="1"/>
        <v/>
      </c>
      <c r="K54" s="47" t="str">
        <f>IF('Kontrollküsimustik - ISQM'!L54="x","x","")</f>
        <v/>
      </c>
      <c r="L54" s="47" t="str">
        <f>IF('Kontrollküsimustik - ISQM'!M54="x","x","")</f>
        <v/>
      </c>
    </row>
    <row r="55" ht="30" spans="1:12">
      <c r="A55" s="48">
        <f>'Kontrollküsimustik - ISQM'!A55</f>
        <v>45</v>
      </c>
      <c r="B55" s="49"/>
      <c r="C55" s="50" t="str">
        <f>'Kontrollküsimustik - ISQM'!C55</f>
        <v>ISQM(EE)1-25</v>
      </c>
      <c r="D55" s="51" t="str">
        <f>'Kontrollküsimustik - ISQM'!E55</f>
        <v>(i) ettevõtte olemuse ja tingimuste puhul nendest, mis on seotud järgmisega:</v>
      </c>
      <c r="E55" s="52" t="str">
        <f>IF('Kontrollküsimustik - ISQM'!P55='Kontrollküsimustik - ISQM'!$Q$1,"",'Kontrollküsimustik - ISQM'!P55)</f>
        <v/>
      </c>
      <c r="F55" s="52" t="str">
        <f>IF('Kontrollküsimustik - ISQM'!O55='Kontrollküsimustik - ISQM'!$Q$1,"",'Kontrollküsimustik - ISQM'!O55)</f>
        <v/>
      </c>
      <c r="G55" s="46" t="str">
        <f t="shared" si="0"/>
        <v/>
      </c>
      <c r="H55" s="47" t="str">
        <f>IF('Kontrollküsimustik - ISQM'!G55="x","x","")</f>
        <v/>
      </c>
      <c r="I55" s="47" t="str">
        <f>IF('Kontrollküsimustik - ISQM'!H55="x","x","")</f>
        <v/>
      </c>
      <c r="J55" s="46" t="str">
        <f t="shared" si="1"/>
        <v/>
      </c>
      <c r="K55" s="47" t="str">
        <f>IF('Kontrollküsimustik - ISQM'!L55="x","x","")</f>
        <v/>
      </c>
      <c r="L55" s="47" t="str">
        <f>IF('Kontrollküsimustik - ISQM'!M55="x","x","")</f>
        <v/>
      </c>
    </row>
    <row r="56" spans="1:12">
      <c r="A56" s="48">
        <f>'Kontrollküsimustik - ISQM'!A56</f>
        <v>46</v>
      </c>
      <c r="B56" s="49"/>
      <c r="C56" s="50" t="str">
        <f>'Kontrollküsimustik - ISQM'!C56</f>
        <v>ISQM(EE)1-25</v>
      </c>
      <c r="D56" s="51" t="str">
        <f>'Kontrollküsimustik - ISQM'!E56</f>
        <v>a. ettevõtte keerukus ja tegevuse tunnusjooned;</v>
      </c>
      <c r="E56" s="52" t="str">
        <f>IF('Kontrollküsimustik - ISQM'!P56='Kontrollküsimustik - ISQM'!$Q$1,"",'Kontrollküsimustik - ISQM'!P56)</f>
        <v/>
      </c>
      <c r="F56" s="52" t="str">
        <f>IF('Kontrollküsimustik - ISQM'!O56='Kontrollküsimustik - ISQM'!$Q$1,"",'Kontrollküsimustik - ISQM'!O56)</f>
        <v/>
      </c>
      <c r="G56" s="46" t="str">
        <f t="shared" si="0"/>
        <v/>
      </c>
      <c r="H56" s="47" t="str">
        <f>IF('Kontrollküsimustik - ISQM'!G56="x","x","")</f>
        <v/>
      </c>
      <c r="I56" s="47" t="str">
        <f>IF('Kontrollküsimustik - ISQM'!H56="x","x","")</f>
        <v/>
      </c>
      <c r="J56" s="46" t="str">
        <f t="shared" si="1"/>
        <v/>
      </c>
      <c r="K56" s="47" t="str">
        <f>IF('Kontrollküsimustik - ISQM'!L56="x","x","")</f>
        <v/>
      </c>
      <c r="L56" s="47" t="str">
        <f>IF('Kontrollküsimustik - ISQM'!M56="x","x","")</f>
        <v/>
      </c>
    </row>
    <row r="57" ht="30" spans="1:12">
      <c r="A57" s="48">
        <f>'Kontrollküsimustik - ISQM'!A57</f>
        <v>47</v>
      </c>
      <c r="B57" s="49"/>
      <c r="C57" s="50" t="str">
        <f>'Kontrollküsimustik - ISQM'!C57</f>
        <v>ISQM(EE)1-25</v>
      </c>
      <c r="D57" s="51" t="str">
        <f>'Kontrollküsimustik - ISQM'!E57</f>
        <v>b. ettevõtte strateegilised ja tegevuspõhised otsused ja sammud, äriprotsessid ja ärimudel;</v>
      </c>
      <c r="E57" s="52" t="str">
        <f>IF('Kontrollküsimustik - ISQM'!P57='Kontrollküsimustik - ISQM'!$Q$1,"",'Kontrollküsimustik - ISQM'!P57)</f>
        <v/>
      </c>
      <c r="F57" s="52" t="str">
        <f>IF('Kontrollküsimustik - ISQM'!O57='Kontrollküsimustik - ISQM'!$Q$1,"",'Kontrollküsimustik - ISQM'!O57)</f>
        <v/>
      </c>
      <c r="G57" s="46" t="str">
        <f t="shared" si="0"/>
        <v/>
      </c>
      <c r="H57" s="47" t="str">
        <f>IF('Kontrollküsimustik - ISQM'!G57="x","x","")</f>
        <v/>
      </c>
      <c r="I57" s="47" t="str">
        <f>IF('Kontrollküsimustik - ISQM'!H57="x","x","")</f>
        <v/>
      </c>
      <c r="J57" s="46" t="str">
        <f t="shared" si="1"/>
        <v/>
      </c>
      <c r="K57" s="47" t="str">
        <f>IF('Kontrollküsimustik - ISQM'!L57="x","x","")</f>
        <v/>
      </c>
      <c r="L57" s="47" t="str">
        <f>IF('Kontrollküsimustik - ISQM'!M57="x","x","")</f>
        <v/>
      </c>
    </row>
    <row r="58" spans="1:12">
      <c r="A58" s="48">
        <f>'Kontrollküsimustik - ISQM'!A58</f>
        <v>48</v>
      </c>
      <c r="B58" s="49"/>
      <c r="C58" s="50" t="str">
        <f>'Kontrollküsimustik - ISQM'!C58</f>
        <v>ISQM(EE)1-25</v>
      </c>
      <c r="D58" s="51" t="str">
        <f>'Kontrollküsimustik - ISQM'!E58</f>
        <v>c. liidrite tunnusjooned ja juhtimisstiil;</v>
      </c>
      <c r="E58" s="52" t="str">
        <f>IF('Kontrollküsimustik - ISQM'!P58='Kontrollküsimustik - ISQM'!$Q$1,"",'Kontrollküsimustik - ISQM'!P58)</f>
        <v/>
      </c>
      <c r="F58" s="52" t="str">
        <f>IF('Kontrollküsimustik - ISQM'!O58='Kontrollküsimustik - ISQM'!$Q$1,"",'Kontrollküsimustik - ISQM'!O58)</f>
        <v/>
      </c>
      <c r="G58" s="46" t="str">
        <f t="shared" si="0"/>
        <v/>
      </c>
      <c r="H58" s="47" t="str">
        <f>IF('Kontrollküsimustik - ISQM'!G58="x","x","")</f>
        <v/>
      </c>
      <c r="I58" s="47" t="str">
        <f>IF('Kontrollküsimustik - ISQM'!H58="x","x","")</f>
        <v/>
      </c>
      <c r="J58" s="46" t="str">
        <f t="shared" si="1"/>
        <v/>
      </c>
      <c r="K58" s="47" t="str">
        <f>IF('Kontrollküsimustik - ISQM'!L58="x","x","")</f>
        <v/>
      </c>
      <c r="L58" s="47" t="str">
        <f>IF('Kontrollküsimustik - ISQM'!M58="x","x","")</f>
        <v/>
      </c>
    </row>
    <row r="59" ht="30" spans="1:12">
      <c r="A59" s="48">
        <f>'Kontrollküsimustik - ISQM'!A59</f>
        <v>49</v>
      </c>
      <c r="B59" s="49"/>
      <c r="C59" s="50" t="str">
        <f>'Kontrollküsimustik - ISQM'!C59</f>
        <v>ISQM(EE)1-25</v>
      </c>
      <c r="D59" s="51" t="str">
        <f>'Kontrollküsimustik - ISQM'!E59</f>
        <v>d. ettevõtte ressursid, sealhulgas teenuseosutajate pakutavad ressursid;</v>
      </c>
      <c r="E59" s="52" t="str">
        <f>IF('Kontrollküsimustik - ISQM'!P59='Kontrollküsimustik - ISQM'!$Q$1,"",'Kontrollküsimustik - ISQM'!P59)</f>
        <v/>
      </c>
      <c r="F59" s="52" t="str">
        <f>IF('Kontrollküsimustik - ISQM'!O59='Kontrollküsimustik - ISQM'!$Q$1,"",'Kontrollküsimustik - ISQM'!O59)</f>
        <v/>
      </c>
      <c r="G59" s="46" t="str">
        <f t="shared" si="0"/>
        <v/>
      </c>
      <c r="H59" s="47" t="str">
        <f>IF('Kontrollküsimustik - ISQM'!G59="x","x","")</f>
        <v/>
      </c>
      <c r="I59" s="47" t="str">
        <f>IF('Kontrollküsimustik - ISQM'!H59="x","x","")</f>
        <v/>
      </c>
      <c r="J59" s="46" t="str">
        <f t="shared" si="1"/>
        <v/>
      </c>
      <c r="K59" s="47" t="str">
        <f>IF('Kontrollküsimustik - ISQM'!L59="x","x","")</f>
        <v/>
      </c>
      <c r="L59" s="47" t="str">
        <f>IF('Kontrollküsimustik - ISQM'!M59="x","x","")</f>
        <v/>
      </c>
    </row>
    <row r="60" ht="30" spans="1:12">
      <c r="A60" s="48">
        <f>'Kontrollküsimustik - ISQM'!A60</f>
        <v>50</v>
      </c>
      <c r="B60" s="49"/>
      <c r="C60" s="50" t="str">
        <f>'Kontrollküsimustik - ISQM'!C60</f>
        <v>ISQM(EE)1-25</v>
      </c>
      <c r="D60" s="51" t="str">
        <f>'Kontrollküsimustik - ISQM'!E60</f>
        <v>e. seadus, regulatsioon, kutsestandardid ja keskkond, milles ettevõte tegutseb;</v>
      </c>
      <c r="E60" s="52" t="str">
        <f>IF('Kontrollküsimustik - ISQM'!P60='Kontrollküsimustik - ISQM'!$Q$1,"",'Kontrollküsimustik - ISQM'!P60)</f>
        <v/>
      </c>
      <c r="F60" s="52" t="str">
        <f>IF('Kontrollküsimustik - ISQM'!O60='Kontrollküsimustik - ISQM'!$Q$1,"",'Kontrollküsimustik - ISQM'!O60)</f>
        <v/>
      </c>
      <c r="G60" s="46" t="str">
        <f t="shared" si="0"/>
        <v/>
      </c>
      <c r="H60" s="47" t="str">
        <f>IF('Kontrollküsimustik - ISQM'!G60="x","x","")</f>
        <v/>
      </c>
      <c r="I60" s="47" t="str">
        <f>IF('Kontrollküsimustik - ISQM'!H60="x","x","")</f>
        <v/>
      </c>
      <c r="J60" s="46" t="str">
        <f t="shared" si="1"/>
        <v/>
      </c>
      <c r="K60" s="47" t="str">
        <f>IF('Kontrollküsimustik - ISQM'!L60="x","x","")</f>
        <v/>
      </c>
      <c r="L60" s="47" t="str">
        <f>IF('Kontrollküsimustik - ISQM'!M60="x","x","")</f>
        <v/>
      </c>
    </row>
    <row r="61" ht="30" spans="1:12">
      <c r="A61" s="48">
        <f>'Kontrollküsimustik - ISQM'!A61</f>
        <v>51</v>
      </c>
      <c r="B61" s="49"/>
      <c r="C61" s="50" t="str">
        <f>'Kontrollküsimustik - ISQM'!C61</f>
        <v>ISQM(EE)1-25</v>
      </c>
      <c r="D61" s="51" t="str">
        <f>'Kontrollküsimustik - ISQM'!E61</f>
        <v>f. võrgustikku kuuluva ettevõtte puhul võrgustiku nõuete ja võrgustiku teenuste (kui neid on) olemus ja ulatus;</v>
      </c>
      <c r="E61" s="52" t="str">
        <f>IF('Kontrollküsimustik - ISQM'!P61='Kontrollküsimustik - ISQM'!$Q$1,"",'Kontrollküsimustik - ISQM'!P61)</f>
        <v/>
      </c>
      <c r="F61" s="52" t="str">
        <f>IF('Kontrollküsimustik - ISQM'!O61='Kontrollküsimustik - ISQM'!$Q$1,"",'Kontrollküsimustik - ISQM'!O61)</f>
        <v/>
      </c>
      <c r="G61" s="46" t="str">
        <f t="shared" si="0"/>
        <v/>
      </c>
      <c r="H61" s="47" t="str">
        <f>IF('Kontrollküsimustik - ISQM'!G61="x","x","")</f>
        <v/>
      </c>
      <c r="I61" s="47" t="str">
        <f>IF('Kontrollküsimustik - ISQM'!H61="x","x","")</f>
        <v/>
      </c>
      <c r="J61" s="46" t="str">
        <f t="shared" si="1"/>
        <v/>
      </c>
      <c r="K61" s="47" t="str">
        <f>IF('Kontrollküsimustik - ISQM'!L61="x","x","")</f>
        <v/>
      </c>
      <c r="L61" s="47" t="str">
        <f>IF('Kontrollküsimustik - ISQM'!M61="x","x","")</f>
        <v/>
      </c>
    </row>
    <row r="62" ht="30" spans="1:12">
      <c r="A62" s="48">
        <f>'Kontrollküsimustik - ISQM'!A62</f>
        <v>52</v>
      </c>
      <c r="B62" s="49"/>
      <c r="C62" s="50" t="str">
        <f>'Kontrollküsimustik - ISQM'!C62</f>
        <v>ISQM(EE)1-25</v>
      </c>
      <c r="D62" s="51" t="str">
        <f>'Kontrollküsimustik - ISQM'!E62</f>
        <v>(ii) ettevõtte läbiviidavate töövõttude olemuse ja tingimuste puhul nendest, mis on seotud järgmisega:</v>
      </c>
      <c r="E62" s="52" t="str">
        <f>IF('Kontrollküsimustik - ISQM'!P62='Kontrollküsimustik - ISQM'!$Q$1,"",'Kontrollküsimustik - ISQM'!P62)</f>
        <v/>
      </c>
      <c r="F62" s="52" t="str">
        <f>IF('Kontrollküsimustik - ISQM'!O62='Kontrollküsimustik - ISQM'!$Q$1,"",'Kontrollküsimustik - ISQM'!O62)</f>
        <v/>
      </c>
      <c r="G62" s="46" t="str">
        <f t="shared" si="0"/>
        <v/>
      </c>
      <c r="H62" s="47" t="str">
        <f>IF('Kontrollküsimustik - ISQM'!G62="x","x","")</f>
        <v/>
      </c>
      <c r="I62" s="47" t="str">
        <f>IF('Kontrollküsimustik - ISQM'!H62="x","x","")</f>
        <v/>
      </c>
      <c r="J62" s="46" t="str">
        <f t="shared" si="1"/>
        <v/>
      </c>
      <c r="K62" s="47" t="str">
        <f>IF('Kontrollküsimustik - ISQM'!L62="x","x","")</f>
        <v/>
      </c>
      <c r="L62" s="47" t="str">
        <f>IF('Kontrollküsimustik - ISQM'!M62="x","x","")</f>
        <v/>
      </c>
    </row>
    <row r="63" ht="30" spans="1:12">
      <c r="A63" s="48">
        <f>'Kontrollküsimustik - ISQM'!A63</f>
        <v>53</v>
      </c>
      <c r="B63" s="49"/>
      <c r="C63" s="50" t="str">
        <f>'Kontrollküsimustik - ISQM'!C63</f>
        <v>ISQM(EE)1-25</v>
      </c>
      <c r="D63" s="51" t="str">
        <f>'Kontrollküsimustik - ISQM'!E63</f>
        <v>a. ettevõtte läbiviidavate töövõttude tüübid ja esitatavad aruanded ning</v>
      </c>
      <c r="E63" s="52" t="str">
        <f>IF('Kontrollküsimustik - ISQM'!P63='Kontrollküsimustik - ISQM'!$Q$1,"",'Kontrollküsimustik - ISQM'!P63)</f>
        <v/>
      </c>
      <c r="F63" s="52" t="str">
        <f>IF('Kontrollküsimustik - ISQM'!O63='Kontrollküsimustik - ISQM'!$Q$1,"",'Kontrollküsimustik - ISQM'!O63)</f>
        <v/>
      </c>
      <c r="G63" s="46" t="str">
        <f t="shared" si="0"/>
        <v/>
      </c>
      <c r="H63" s="47" t="str">
        <f>IF('Kontrollküsimustik - ISQM'!G63="x","x","")</f>
        <v/>
      </c>
      <c r="I63" s="47" t="str">
        <f>IF('Kontrollküsimustik - ISQM'!H63="x","x","")</f>
        <v/>
      </c>
      <c r="J63" s="46" t="str">
        <f t="shared" si="1"/>
        <v/>
      </c>
      <c r="K63" s="47" t="str">
        <f>IF('Kontrollküsimustik - ISQM'!L63="x","x","")</f>
        <v/>
      </c>
      <c r="L63" s="47" t="str">
        <f>IF('Kontrollküsimustik - ISQM'!M63="x","x","")</f>
        <v/>
      </c>
    </row>
    <row r="64" spans="1:12">
      <c r="A64" s="48">
        <f>'Kontrollküsimustik - ISQM'!A64</f>
        <v>54</v>
      </c>
      <c r="B64" s="49"/>
      <c r="C64" s="50" t="str">
        <f>'Kontrollküsimustik - ISQM'!C64</f>
        <v>ISQM(EE)1-25</v>
      </c>
      <c r="D64" s="51" t="str">
        <f>'Kontrollküsimustik - ISQM'!E64</f>
        <v>b. nende majandusüksuste tüübid, mille jaoks töövõtte läbi viiakse;</v>
      </c>
      <c r="E64" s="52" t="str">
        <f>IF('Kontrollküsimustik - ISQM'!P64='Kontrollküsimustik - ISQM'!$Q$1,"",'Kontrollküsimustik - ISQM'!P64)</f>
        <v/>
      </c>
      <c r="F64" s="52" t="str">
        <f>IF('Kontrollküsimustik - ISQM'!O64='Kontrollküsimustik - ISQM'!$Q$1,"",'Kontrollküsimustik - ISQM'!O64)</f>
        <v/>
      </c>
      <c r="G64" s="46" t="str">
        <f t="shared" si="0"/>
        <v/>
      </c>
      <c r="H64" s="47" t="str">
        <f>IF('Kontrollküsimustik - ISQM'!G64="x","x","")</f>
        <v/>
      </c>
      <c r="I64" s="47" t="str">
        <f>IF('Kontrollküsimustik - ISQM'!H64="x","x","")</f>
        <v/>
      </c>
      <c r="J64" s="46" t="str">
        <f t="shared" si="1"/>
        <v/>
      </c>
      <c r="K64" s="47" t="str">
        <f>IF('Kontrollküsimustik - ISQM'!L64="x","x","")</f>
        <v/>
      </c>
      <c r="L64" s="47" t="str">
        <f>IF('Kontrollküsimustik - ISQM'!M64="x","x","")</f>
        <v/>
      </c>
    </row>
    <row r="65" ht="60" spans="1:12">
      <c r="A65" s="48">
        <f>'Kontrollküsimustik - ISQM'!A65</f>
        <v>55</v>
      </c>
      <c r="B65" s="49"/>
      <c r="C65" s="50" t="str">
        <f>'Kontrollküsimustik - ISQM'!C65</f>
        <v>ISQM(EE)1-25</v>
      </c>
      <c r="D65" s="51" t="str">
        <f>'Kontrollküsimustik - ISQM'!E65</f>
        <v>(b) võtma arvesse, millisel viisil ja millises ulatuses võivad lõigu 25 punktis a nimetatud tingimused, sündmused, olukorrad, tegevus või tegevusetus avaldada ebasoodsat mõju kvaliteedieesmärkide saavutamisele</v>
      </c>
      <c r="E65" s="52" t="str">
        <f>IF('Kontrollküsimustik - ISQM'!P65='Kontrollküsimustik - ISQM'!$Q$1,"",'Kontrollküsimustik - ISQM'!P65)</f>
        <v/>
      </c>
      <c r="F65" s="52" t="str">
        <f>IF('Kontrollküsimustik - ISQM'!O65='Kontrollküsimustik - ISQM'!$Q$1,"",'Kontrollküsimustik - ISQM'!O65)</f>
        <v/>
      </c>
      <c r="G65" s="46" t="str">
        <f t="shared" si="0"/>
        <v/>
      </c>
      <c r="H65" s="47" t="str">
        <f>IF('Kontrollküsimustik - ISQM'!G65="x","x","")</f>
        <v/>
      </c>
      <c r="I65" s="47" t="str">
        <f>IF('Kontrollküsimustik - ISQM'!H65="x","x","")</f>
        <v/>
      </c>
      <c r="J65" s="46" t="str">
        <f t="shared" si="1"/>
        <v/>
      </c>
      <c r="K65" s="47" t="str">
        <f>IF('Kontrollküsimustik - ISQM'!L65="x","x","")</f>
        <v/>
      </c>
      <c r="L65" s="47" t="str">
        <f>IF('Kontrollküsimustik - ISQM'!M65="x","x","")</f>
        <v/>
      </c>
    </row>
    <row r="66" ht="60" spans="1:12">
      <c r="A66" s="48">
        <f>'Kontrollküsimustik - ISQM'!A66</f>
        <v>56</v>
      </c>
      <c r="B66" s="49"/>
      <c r="C66" s="50" t="str">
        <f>'Kontrollküsimustik - ISQM'!C66</f>
        <v>ISQM(EE)1-26</v>
      </c>
      <c r="D66" s="51" t="str">
        <f>'Kontrollküsimustik - ISQM'!E66</f>
        <v>Ettevõte peab töötama välja vastused kvaliteediriskide käsitlemiseks ning rakendama neid viisil, mis tugineb ja on vastav kvaliteediriskidele antud hinnangute põhjustele. Ettevõtte vastused peavad hõlmama ka lõigus 34 määratletud vastuseid.</v>
      </c>
      <c r="E66" s="52" t="str">
        <f>IF('Kontrollküsimustik - ISQM'!P66='Kontrollküsimustik - ISQM'!$Q$1,"",'Kontrollküsimustik - ISQM'!P66)</f>
        <v/>
      </c>
      <c r="F66" s="52" t="str">
        <f>IF('Kontrollküsimustik - ISQM'!O66='Kontrollküsimustik - ISQM'!$Q$1,"",'Kontrollküsimustik - ISQM'!O66)</f>
        <v/>
      </c>
      <c r="G66" s="46" t="str">
        <f t="shared" si="0"/>
        <v/>
      </c>
      <c r="H66" s="47" t="str">
        <f>IF('Kontrollküsimustik - ISQM'!G66="x","x","")</f>
        <v/>
      </c>
      <c r="I66" s="47" t="str">
        <f>IF('Kontrollküsimustik - ISQM'!H66="x","x","")</f>
        <v/>
      </c>
      <c r="J66" s="46" t="str">
        <f t="shared" si="1"/>
        <v/>
      </c>
      <c r="K66" s="47" t="str">
        <f>IF('Kontrollküsimustik - ISQM'!L66="x","x","")</f>
        <v/>
      </c>
      <c r="L66" s="47" t="str">
        <f>IF('Kontrollküsimustik - ISQM'!M66="x","x","")</f>
        <v/>
      </c>
    </row>
    <row r="67" ht="180" spans="1:12">
      <c r="A67" s="48">
        <f>'Kontrollküsimustik - ISQM'!A67</f>
        <v>57</v>
      </c>
      <c r="B67" s="49"/>
      <c r="C67" s="50" t="str">
        <f>'Kontrollküsimustik - ISQM'!C67</f>
        <v>ISQM(EE)1-27</v>
      </c>
      <c r="D67" s="51" t="str">
        <f>'Kontrollküsimustik - ISQM'!E67</f>
        <v>Ettevõte peab kehtestama poliitikad või protseduurid, mis on välja töötatud informatsiooni tuvastamiseks, mis osutab sellele, et ettevõtte või selle töövõttude olemuse ja tingimuste muutuste tõttu on vaja täiendavaid kvaliteedieesmärke või täiendavaid või muudetud kvaliteediriske või vastuseid. Sellise informatsiooni tuvastamisel peab ettevõte seda arvesse võtma ja kus asjakohane: 
   (a) kehtestama täiendavad kvaliteedieesmärgid või muutma täiendavaid kvaliteedieesmärke, mille ettevõte on juba kehtestanud;
   (b) tuvastama täiendavad kvaliteediriskid ja neid hindama, kvaliteediriske muutma või kvaliteediriskid ümber hindama või
   (c) töötama välja täiendavad vastused ja rakendama neid või vastuseid muutma.</v>
      </c>
      <c r="E67" s="52" t="str">
        <f>IF('Kontrollküsimustik - ISQM'!P67='Kontrollküsimustik - ISQM'!$Q$1,"",'Kontrollküsimustik - ISQM'!P67)</f>
        <v/>
      </c>
      <c r="F67" s="52" t="str">
        <f>IF('Kontrollküsimustik - ISQM'!O67='Kontrollküsimustik - ISQM'!$Q$1,"",'Kontrollküsimustik - ISQM'!O67)</f>
        <v/>
      </c>
      <c r="G67" s="46" t="str">
        <f t="shared" si="0"/>
        <v/>
      </c>
      <c r="H67" s="47" t="str">
        <f>IF('Kontrollküsimustik - ISQM'!G67="x","x","")</f>
        <v/>
      </c>
      <c r="I67" s="47" t="str">
        <f>IF('Kontrollküsimustik - ISQM'!H67="x","x","")</f>
        <v/>
      </c>
      <c r="J67" s="46" t="str">
        <f t="shared" si="1"/>
        <v/>
      </c>
      <c r="K67" s="47" t="str">
        <f>IF('Kontrollküsimustik - ISQM'!L67="x","x","")</f>
        <v/>
      </c>
      <c r="L67" s="47" t="str">
        <f>IF('Kontrollküsimustik - ISQM'!M67="x","x","")</f>
        <v/>
      </c>
    </row>
    <row r="68" spans="1:12">
      <c r="A68" s="41"/>
      <c r="B68" s="42"/>
      <c r="C68" s="43" t="str">
        <f>'Kontrollküsimustik - ISQM'!C68</f>
        <v>Valitsemine ja liidriks olemine</v>
      </c>
      <c r="D68" s="44"/>
      <c r="E68" s="45"/>
      <c r="F68" s="45"/>
      <c r="G68" s="46" t="str">
        <f t="shared" si="0"/>
        <v/>
      </c>
      <c r="H68" s="47" t="str">
        <f>IF('Kontrollküsimustik - ISQM'!G96="x","x","")</f>
        <v/>
      </c>
      <c r="I68" s="47" t="str">
        <f>IF('Kontrollküsimustik - ISQM'!H96="x","x","")</f>
        <v/>
      </c>
      <c r="J68" s="46" t="str">
        <f t="shared" si="1"/>
        <v/>
      </c>
      <c r="K68" s="47" t="str">
        <f>IF('Kontrollküsimustik - ISQM'!L96="x","x","")</f>
        <v/>
      </c>
      <c r="L68" s="47" t="str">
        <f>IF('Kontrollküsimustik - ISQM'!M96="x","x","")</f>
        <v/>
      </c>
    </row>
    <row r="69" ht="45" spans="1:12">
      <c r="A69" s="48">
        <f>'Kontrollküsimustik - ISQM'!A69</f>
        <v>58</v>
      </c>
      <c r="B69" s="49"/>
      <c r="C69" s="50" t="str">
        <f>'Kontrollküsimustik - ISQM'!C69</f>
        <v>ISQM(EE)1-28</v>
      </c>
      <c r="D69" s="51" t="str">
        <f>'Kontrollküsimustik - ISQM'!E69</f>
        <v>Ettevõte peab kehtestama järgmised kvaliteedieesmärgid, mis käsitlevad ettevõtte valitsemist ja liidriks olemist, mis loob kvaliteedijuhtimise süsteemi toetava keskkonna:</v>
      </c>
      <c r="E69" s="52" t="str">
        <f>IF('Kontrollküsimustik - ISQM'!P69='Kontrollküsimustik - ISQM'!$Q$1,"",'Kontrollküsimustik - ISQM'!P69)</f>
        <v/>
      </c>
      <c r="F69" s="52" t="str">
        <f>IF('Kontrollküsimustik - ISQM'!O69='Kontrollküsimustik - ISQM'!$Q$1,"",'Kontrollküsimustik - ISQM'!O69)</f>
        <v/>
      </c>
      <c r="G69" s="46" t="str">
        <f t="shared" si="0"/>
        <v/>
      </c>
      <c r="H69" s="47" t="str">
        <f>IF('Kontrollküsimustik - ISQM'!G69="x","x","")</f>
        <v/>
      </c>
      <c r="I69" s="47" t="str">
        <f>IF('Kontrollküsimustik - ISQM'!H69="x","x","")</f>
        <v/>
      </c>
      <c r="J69" s="46" t="str">
        <f t="shared" si="1"/>
        <v/>
      </c>
      <c r="K69" s="47" t="str">
        <f>IF('Kontrollküsimustik - ISQM'!L69="x","x","")</f>
        <v/>
      </c>
      <c r="L69" s="47" t="str">
        <f>IF('Kontrollküsimustik - ISQM'!M69="x","x","")</f>
        <v/>
      </c>
    </row>
    <row r="70" ht="165" spans="1:12">
      <c r="A70" s="48">
        <f>'Kontrollküsimustik - ISQM'!A70</f>
        <v>59</v>
      </c>
      <c r="B70" s="49"/>
      <c r="C70" s="50" t="str">
        <f>'Kontrollküsimustik - ISQM'!C70</f>
        <v>ISQM(EE)1-28</v>
      </c>
      <c r="D70" s="51" t="str">
        <f>'Kontrollküsimustik - ISQM'!E70</f>
        <v>(a) ettevõte tõendab pühendumist kvaliteedile kogu ettevõttes valitseva töökultuuri kaudu, mis tunnustab ja tugevdab:
   (i) ettevõtte rolli avaliku huvi teenimisel, viies järjepidevalt läbi kvaliteetseid töövõtte;
   (ii) kutse-eetika, väärtuste ja hoiakute olulisust;
   (iii) kogu personali kohustust seoses kvaliteediga töövõttude või tegevuste läbiviimise puhul kvaliteedijuhtimise süsteemi raames ning nendelt oodatava käitumisega ja
   (iv) kvaliteedi tähtsust ettevõtte strateegilistes otsustes ja sammudes, sealhulgas ettevõtte finants- ja tegevuspõhistes prioriteetides;</v>
      </c>
      <c r="E70" s="52" t="str">
        <f>IF('Kontrollküsimustik - ISQM'!P70='Kontrollküsimustik - ISQM'!$Q$1,"",'Kontrollküsimustik - ISQM'!P70)</f>
        <v/>
      </c>
      <c r="F70" s="52" t="str">
        <f>IF('Kontrollküsimustik - ISQM'!O70='Kontrollküsimustik - ISQM'!$Q$1,"",'Kontrollküsimustik - ISQM'!O70)</f>
        <v/>
      </c>
      <c r="G70" s="46" t="str">
        <f t="shared" si="0"/>
        <v/>
      </c>
      <c r="H70" s="47" t="str">
        <f>IF('Kontrollküsimustik - ISQM'!G70="x","x","")</f>
        <v/>
      </c>
      <c r="I70" s="47" t="str">
        <f>IF('Kontrollküsimustik - ISQM'!H70="x","x","")</f>
        <v/>
      </c>
      <c r="J70" s="46" t="str">
        <f t="shared" si="1"/>
        <v/>
      </c>
      <c r="K70" s="47" t="str">
        <f>IF('Kontrollküsimustik - ISQM'!L70="x","x","")</f>
        <v/>
      </c>
      <c r="L70" s="47" t="str">
        <f>IF('Kontrollküsimustik - ISQM'!M70="x","x","")</f>
        <v/>
      </c>
    </row>
    <row r="71" spans="1:12">
      <c r="A71" s="48">
        <f>'Kontrollküsimustik - ISQM'!A71</f>
        <v>60</v>
      </c>
      <c r="B71" s="49"/>
      <c r="C71" s="50" t="str">
        <f>'Kontrollküsimustik - ISQM'!C71</f>
        <v>ISQM(EE)1-28</v>
      </c>
      <c r="D71" s="51" t="str">
        <f>'Kontrollküsimustik - ISQM'!E71</f>
        <v>(b) liidritel on kohustus ja vastutus seoses kvaliteediga;</v>
      </c>
      <c r="E71" s="52" t="str">
        <f>IF('Kontrollküsimustik - ISQM'!P71='Kontrollküsimustik - ISQM'!$Q$1,"",'Kontrollküsimustik - ISQM'!P71)</f>
        <v/>
      </c>
      <c r="F71" s="52" t="str">
        <f>IF('Kontrollküsimustik - ISQM'!O71='Kontrollküsimustik - ISQM'!$Q$1,"",'Kontrollküsimustik - ISQM'!O71)</f>
        <v/>
      </c>
      <c r="G71" s="46" t="str">
        <f t="shared" si="0"/>
        <v/>
      </c>
      <c r="H71" s="47" t="str">
        <f>IF('Kontrollküsimustik - ISQM'!G71="x","x","")</f>
        <v/>
      </c>
      <c r="I71" s="47" t="str">
        <f>IF('Kontrollküsimustik - ISQM'!H71="x","x","")</f>
        <v/>
      </c>
      <c r="J71" s="46" t="str">
        <f t="shared" si="1"/>
        <v/>
      </c>
      <c r="K71" s="47" t="str">
        <f>IF('Kontrollküsimustik - ISQM'!L71="x","x","")</f>
        <v/>
      </c>
      <c r="L71" s="47" t="str">
        <f>IF('Kontrollküsimustik - ISQM'!M71="x","x","")</f>
        <v/>
      </c>
    </row>
    <row r="72" ht="30" spans="1:12">
      <c r="A72" s="48">
        <f>'Kontrollküsimustik - ISQM'!A72</f>
        <v>61</v>
      </c>
      <c r="B72" s="49"/>
      <c r="C72" s="50" t="str">
        <f>'Kontrollküsimustik - ISQM'!C72</f>
        <v>ISQM(EE)1-28</v>
      </c>
      <c r="D72" s="51" t="str">
        <f>'Kontrollküsimustik - ISQM'!E72</f>
        <v>(c) liidrid tõendavad pühendumist kvaliteedile oma sammude ja käitumisviiside kaudu;</v>
      </c>
      <c r="E72" s="52" t="str">
        <f>IF('Kontrollküsimustik - ISQM'!P72='Kontrollküsimustik - ISQM'!$Q$1,"",'Kontrollküsimustik - ISQM'!P72)</f>
        <v/>
      </c>
      <c r="F72" s="52" t="str">
        <f>IF('Kontrollküsimustik - ISQM'!O72='Kontrollküsimustik - ISQM'!$Q$1,"",'Kontrollküsimustik - ISQM'!O72)</f>
        <v/>
      </c>
      <c r="G72" s="46" t="str">
        <f t="shared" si="0"/>
        <v/>
      </c>
      <c r="H72" s="47" t="str">
        <f>IF('Kontrollküsimustik - ISQM'!G72="x","x","")</f>
        <v/>
      </c>
      <c r="I72" s="47" t="str">
        <f>IF('Kontrollküsimustik - ISQM'!H72="x","x","")</f>
        <v/>
      </c>
      <c r="J72" s="46" t="str">
        <f t="shared" si="1"/>
        <v/>
      </c>
      <c r="K72" s="47" t="str">
        <f>IF('Kontrollküsimustik - ISQM'!L72="x","x","")</f>
        <v/>
      </c>
      <c r="L72" s="47" t="str">
        <f>IF('Kontrollküsimustik - ISQM'!M72="x","x","")</f>
        <v/>
      </c>
    </row>
    <row r="73" ht="45" spans="1:12">
      <c r="A73" s="48">
        <f>'Kontrollküsimustik - ISQM'!A73</f>
        <v>62</v>
      </c>
      <c r="B73" s="49"/>
      <c r="C73" s="50" t="str">
        <f>'Kontrollküsimustik - ISQM'!C73</f>
        <v>ISQM(EE)1-28</v>
      </c>
      <c r="D73" s="51" t="str">
        <f>'Kontrollküsimustik - ISQM'!E73</f>
        <v>(d) organisatsiooniline struktuur ning rollide, kohustuste ja volituste määramine on asjakohane ettevõtte kvaliteedijuhtimise süsteemi väljatöötamise, rakendamise ja kasutamise võimaldamiseks;</v>
      </c>
      <c r="E73" s="52" t="str">
        <f>IF('Kontrollküsimustik - ISQM'!P73='Kontrollküsimustik - ISQM'!$Q$1,"",'Kontrollküsimustik - ISQM'!P73)</f>
        <v/>
      </c>
      <c r="F73" s="52" t="str">
        <f>IF('Kontrollküsimustik - ISQM'!O73='Kontrollküsimustik - ISQM'!$Q$1,"",'Kontrollküsimustik - ISQM'!O73)</f>
        <v/>
      </c>
      <c r="G73" s="46" t="str">
        <f t="shared" ref="G73:G74" si="2">IF(H73="x","x",IF(I73="x","x",""))</f>
        <v/>
      </c>
      <c r="H73" s="47" t="str">
        <f>IF('Kontrollküsimustik - ISQM'!G73="x","x","")</f>
        <v/>
      </c>
      <c r="I73" s="47" t="str">
        <f>IF('Kontrollküsimustik - ISQM'!H73="x","x","")</f>
        <v/>
      </c>
      <c r="J73" s="46" t="str">
        <f t="shared" ref="J73:J74" si="3">IF(K73="x","x",IF(L73="x","x",""))</f>
        <v/>
      </c>
      <c r="K73" s="47" t="str">
        <f>IF('Kontrollküsimustik - ISQM'!L73="x","x","")</f>
        <v/>
      </c>
      <c r="L73" s="47" t="str">
        <f>IF('Kontrollküsimustik - ISQM'!M73="x","x","")</f>
        <v/>
      </c>
    </row>
    <row r="74" ht="45" spans="1:12">
      <c r="A74" s="48">
        <f>'Kontrollküsimustik - ISQM'!A74</f>
        <v>63</v>
      </c>
      <c r="B74" s="49"/>
      <c r="C74" s="50" t="str">
        <f>'Kontrollküsimustik - ISQM'!C74</f>
        <v>ISQM(EE)1-28</v>
      </c>
      <c r="D74" s="51" t="str">
        <f>'Kontrollküsimustik - ISQM'!E74</f>
        <v>(e) ressursivajadused, sealhulgas finantsressursid, on planeeritud ning ressursse hangitakse, jaotatakse või määratakse viisil, mis on vastavuses ettevõtte pühendumisega kvaliteedile.</v>
      </c>
      <c r="E74" s="52" t="str">
        <f>IF('Kontrollküsimustik - ISQM'!P74='Kontrollküsimustik - ISQM'!$Q$1,"",'Kontrollküsimustik - ISQM'!P74)</f>
        <v/>
      </c>
      <c r="F74" s="52" t="str">
        <f>IF('Kontrollküsimustik - ISQM'!O74='Kontrollküsimustik - ISQM'!$Q$1,"",'Kontrollküsimustik - ISQM'!O74)</f>
        <v/>
      </c>
      <c r="G74" s="46" t="str">
        <f t="shared" si="2"/>
        <v/>
      </c>
      <c r="H74" s="47" t="str">
        <f>IF('Kontrollküsimustik - ISQM'!G74="x","x","")</f>
        <v/>
      </c>
      <c r="I74" s="47" t="str">
        <f>IF('Kontrollküsimustik - ISQM'!H74="x","x","")</f>
        <v/>
      </c>
      <c r="J74" s="46" t="str">
        <f t="shared" si="3"/>
        <v/>
      </c>
      <c r="K74" s="47" t="str">
        <f>IF('Kontrollküsimustik - ISQM'!L74="x","x","")</f>
        <v/>
      </c>
      <c r="L74" s="47" t="str">
        <f>IF('Kontrollküsimustik - ISQM'!M74="x","x","")</f>
        <v/>
      </c>
    </row>
    <row r="75" spans="1:12">
      <c r="A75" s="41">
        <f>'Kontrollküsimustik - ISQM'!A103</f>
        <v>90</v>
      </c>
      <c r="B75" s="42"/>
      <c r="C75" s="43" t="str">
        <f>'Kontrollküsimustik - ISQM'!C75</f>
        <v>Asjassepuutuvad eetikanõuded</v>
      </c>
      <c r="D75" s="44"/>
      <c r="E75" s="45" t="str">
        <f>IF('Kontrollküsimustik - ISQM'!P103='Kontrollküsimustik - ISQM'!$Q$1,"",'Kontrollküsimustik - ISQM'!P103)</f>
        <v/>
      </c>
      <c r="F75" s="45" t="str">
        <f>IF('Kontrollküsimustik - ISQM'!O103='Kontrollküsimustik - ISQM'!$Q$1,"",'Kontrollküsimustik - ISQM'!O103)</f>
        <v/>
      </c>
      <c r="G75" s="46" t="str">
        <f t="shared" ref="G75:G136" si="4">IF(H75="x","x",IF(I75="x","x",""))</f>
        <v/>
      </c>
      <c r="H75" s="47" t="str">
        <f>IF('Kontrollküsimustik - ISQM'!G103="x","x","")</f>
        <v/>
      </c>
      <c r="I75" s="47" t="str">
        <f>IF('Kontrollküsimustik - ISQM'!H103="x","x","")</f>
        <v/>
      </c>
      <c r="J75" s="46" t="str">
        <f t="shared" ref="J75:J136" si="5">IF(K75="x","x",IF(L75="x","x",""))</f>
        <v/>
      </c>
      <c r="K75" s="47" t="str">
        <f>IF('Kontrollküsimustik - ISQM'!L103="x","x","")</f>
        <v/>
      </c>
      <c r="L75" s="47" t="str">
        <f>IF('Kontrollküsimustik - ISQM'!M103="x","x","")</f>
        <v/>
      </c>
    </row>
    <row r="76" ht="45" spans="1:12">
      <c r="A76" s="48">
        <f>'Kontrollküsimustik - ISQM'!A76</f>
        <v>64</v>
      </c>
      <c r="B76" s="49"/>
      <c r="C76" s="50" t="str">
        <f>'Kontrollküsimustik - ISQM'!C76</f>
        <v>ISQM(EE)1-29</v>
      </c>
      <c r="D76" s="51" t="str">
        <f>'Kontrollküsimustik - ISQM'!E76</f>
        <v>Ettevõte peab kehtestama järgmised kvaliteedieesmärgid, mis käsitlevad kohustuste täitmist kooskõlas asjassepuutuvate eetikanõuetega, sealhulgas sõltumatusega seotud nõuetega:</v>
      </c>
      <c r="E76" s="52" t="str">
        <f>IF('Kontrollküsimustik - ISQM'!P76='Kontrollküsimustik - ISQM'!$Q$1,"",'Kontrollküsimustik - ISQM'!P76)</f>
        <v/>
      </c>
      <c r="F76" s="52" t="str">
        <f>IF('Kontrollküsimustik - ISQM'!O76='Kontrollküsimustik - ISQM'!$Q$1,"",'Kontrollküsimustik - ISQM'!O76)</f>
        <v/>
      </c>
      <c r="G76" s="46" t="str">
        <f t="shared" si="4"/>
        <v/>
      </c>
      <c r="H76" s="47" t="str">
        <f>IF('Kontrollküsimustik - ISQM'!G76="x","x","")</f>
        <v/>
      </c>
      <c r="I76" s="47" t="str">
        <f>IF('Kontrollküsimustik - ISQM'!H76="x","x","")</f>
        <v/>
      </c>
      <c r="J76" s="46" t="str">
        <f t="shared" si="5"/>
        <v/>
      </c>
      <c r="K76" s="47" t="str">
        <f>IF('Kontrollküsimustik - ISQM'!L76="x","x","")</f>
        <v/>
      </c>
      <c r="L76" s="47" t="str">
        <f>IF('Kontrollküsimustik - ISQM'!M76="x","x","")</f>
        <v/>
      </c>
    </row>
    <row r="77" spans="1:12">
      <c r="A77" s="48">
        <f>'Kontrollküsimustik - ISQM'!A77</f>
        <v>65</v>
      </c>
      <c r="B77" s="49"/>
      <c r="C77" s="50" t="str">
        <f>'Kontrollküsimustik - ISQM'!C77</f>
        <v>ISQM(EE)1-29</v>
      </c>
      <c r="D77" s="51" t="str">
        <f>'Kontrollküsimustik - ISQM'!E77</f>
        <v>(a) ettevõte ja selle personal:</v>
      </c>
      <c r="E77" s="52" t="str">
        <f>IF('Kontrollküsimustik - ISQM'!P77='Kontrollküsimustik - ISQM'!$Q$1,"",'Kontrollküsimustik - ISQM'!P77)</f>
        <v/>
      </c>
      <c r="F77" s="52" t="str">
        <f>IF('Kontrollküsimustik - ISQM'!O77='Kontrollküsimustik - ISQM'!$Q$1,"",'Kontrollküsimustik - ISQM'!O77)</f>
        <v/>
      </c>
      <c r="G77" s="46" t="str">
        <f t="shared" si="4"/>
        <v/>
      </c>
      <c r="H77" s="47" t="str">
        <f>IF('Kontrollküsimustik - ISQM'!G77="x","x","")</f>
        <v/>
      </c>
      <c r="I77" s="47" t="str">
        <f>IF('Kontrollküsimustik - ISQM'!H77="x","x","")</f>
        <v/>
      </c>
      <c r="J77" s="46" t="str">
        <f t="shared" si="5"/>
        <v/>
      </c>
      <c r="K77" s="47" t="str">
        <f>IF('Kontrollküsimustik - ISQM'!L77="x","x","")</f>
        <v/>
      </c>
      <c r="L77" s="47" t="str">
        <f>IF('Kontrollküsimustik - ISQM'!M77="x","x","")</f>
        <v/>
      </c>
    </row>
    <row r="78" ht="30" spans="1:12">
      <c r="A78" s="48">
        <f>'Kontrollküsimustik - ISQM'!A78</f>
        <v>66</v>
      </c>
      <c r="B78" s="49"/>
      <c r="C78" s="50" t="str">
        <f>'Kontrollküsimustik - ISQM'!C78</f>
        <v>ISQM(EE)1-29</v>
      </c>
      <c r="D78" s="51" t="str">
        <f>'Kontrollküsimustik - ISQM'!E78</f>
        <v>(i) saavad aru asjassepuutuvatest eetikanõuetest, mida ettevõtte ja ettevõtte töövõttude suhtes kohaldatakse, ning</v>
      </c>
      <c r="E78" s="52" t="str">
        <f>IF('Kontrollküsimustik - ISQM'!P78='Kontrollküsimustik - ISQM'!$Q$1,"",'Kontrollküsimustik - ISQM'!P78)</f>
        <v/>
      </c>
      <c r="F78" s="52" t="str">
        <f>IF('Kontrollküsimustik - ISQM'!O78='Kontrollküsimustik - ISQM'!$Q$1,"",'Kontrollküsimustik - ISQM'!O78)</f>
        <v/>
      </c>
      <c r="G78" s="46" t="str">
        <f t="shared" si="4"/>
        <v/>
      </c>
      <c r="H78" s="47" t="str">
        <f>IF('Kontrollküsimustik - ISQM'!G78="x","x","")</f>
        <v/>
      </c>
      <c r="I78" s="47" t="str">
        <f>IF('Kontrollküsimustik - ISQM'!H78="x","x","")</f>
        <v/>
      </c>
      <c r="J78" s="46" t="str">
        <f t="shared" si="5"/>
        <v/>
      </c>
      <c r="K78" s="47" t="str">
        <f>IF('Kontrollküsimustik - ISQM'!L78="x","x","")</f>
        <v/>
      </c>
      <c r="L78" s="47" t="str">
        <f>IF('Kontrollküsimustik - ISQM'!M78="x","x","")</f>
        <v/>
      </c>
    </row>
    <row r="79" ht="30" spans="1:12">
      <c r="A79" s="48">
        <f>'Kontrollküsimustik - ISQM'!A79</f>
        <v>67</v>
      </c>
      <c r="B79" s="49"/>
      <c r="C79" s="50" t="str">
        <f>'Kontrollküsimustik - ISQM'!C79</f>
        <v>ISQM(EE)1-29</v>
      </c>
      <c r="D79" s="51" t="str">
        <f>'Kontrollküsimustik - ISQM'!E79</f>
        <v>(ii) täidavad oma kohustusi seoses asjassepuutuvate eetikanõuetega, mida kohaldatakse ettevõtte ja ettevõtte töövõttude suhtes;</v>
      </c>
      <c r="E79" s="52" t="str">
        <f>IF('Kontrollküsimustik - ISQM'!P79='Kontrollküsimustik - ISQM'!$Q$1,"",'Kontrollküsimustik - ISQM'!P79)</f>
        <v/>
      </c>
      <c r="F79" s="52" t="str">
        <f>IF('Kontrollküsimustik - ISQM'!O79='Kontrollküsimustik - ISQM'!$Q$1,"",'Kontrollküsimustik - ISQM'!O79)</f>
        <v/>
      </c>
      <c r="G79" s="46" t="str">
        <f t="shared" si="4"/>
        <v/>
      </c>
      <c r="H79" s="47" t="str">
        <f>IF('Kontrollküsimustik - ISQM'!G79="x","x","")</f>
        <v/>
      </c>
      <c r="I79" s="47" t="str">
        <f>IF('Kontrollküsimustik - ISQM'!H79="x","x","")</f>
        <v/>
      </c>
      <c r="J79" s="46" t="str">
        <f t="shared" si="5"/>
        <v/>
      </c>
      <c r="K79" s="47" t="str">
        <f>IF('Kontrollküsimustik - ISQM'!L79="x","x","")</f>
        <v/>
      </c>
      <c r="L79" s="47" t="str">
        <f>IF('Kontrollküsimustik - ISQM'!M79="x","x","")</f>
        <v/>
      </c>
    </row>
    <row r="80" ht="75" spans="1:12">
      <c r="A80" s="48">
        <f>'Kontrollküsimustik - ISQM'!A80</f>
        <v>68</v>
      </c>
      <c r="B80" s="49"/>
      <c r="C80" s="50" t="str">
        <f>'Kontrollküsimustik - ISQM'!C80</f>
        <v>ISQM(EE)1-29</v>
      </c>
      <c r="D80" s="51" t="str">
        <f>'Kontrollküsimustik - ISQM'!E80</f>
        <v>(b) muud isikud, sealhulgas võrgustik, võrgustikku kuuluvad ettevõtted, võrgustiku või võrgustikku kuuluvate ettevõtete üksikisikud või teenuseosutajad, kellele rakendatakse asjassepuutuvaid eetikanõudeid, mida kohaldatakse ettevõte ja ettevõtte töövõttude suhtes:</v>
      </c>
      <c r="E80" s="52" t="str">
        <f>IF('Kontrollküsimustik - ISQM'!P80='Kontrollküsimustik - ISQM'!$Q$1,"",'Kontrollküsimustik - ISQM'!P80)</f>
        <v/>
      </c>
      <c r="F80" s="52" t="str">
        <f>IF('Kontrollküsimustik - ISQM'!O80='Kontrollküsimustik - ISQM'!$Q$1,"",'Kontrollküsimustik - ISQM'!O80)</f>
        <v/>
      </c>
      <c r="G80" s="46" t="str">
        <f t="shared" si="4"/>
        <v/>
      </c>
      <c r="H80" s="47" t="str">
        <f>IF('Kontrollküsimustik - ISQM'!G80="x","x","")</f>
        <v/>
      </c>
      <c r="I80" s="47" t="str">
        <f>IF('Kontrollküsimustik - ISQM'!H80="x","x","")</f>
        <v/>
      </c>
      <c r="J80" s="46" t="str">
        <f t="shared" si="5"/>
        <v/>
      </c>
      <c r="K80" s="47" t="str">
        <f>IF('Kontrollküsimustik - ISQM'!L80="x","x","")</f>
        <v/>
      </c>
      <c r="L80" s="47" t="str">
        <f>IF('Kontrollküsimustik - ISQM'!M80="x","x","")</f>
        <v/>
      </c>
    </row>
    <row r="81" ht="30" spans="1:12">
      <c r="A81" s="48">
        <f>'Kontrollküsimustik - ISQM'!A81</f>
        <v>69</v>
      </c>
      <c r="B81" s="49"/>
      <c r="C81" s="50" t="str">
        <f>'Kontrollküsimustik - ISQM'!C81</f>
        <v>ISQM(EE)1-29</v>
      </c>
      <c r="D81" s="51" t="str">
        <f>'Kontrollküsimustik - ISQM'!E81</f>
        <v>(i) saavad aru asjassepuutuvatest eetikanõuetest, mida neile rakendatakse, ning</v>
      </c>
      <c r="E81" s="52" t="str">
        <f>IF('Kontrollküsimustik - ISQM'!P81='Kontrollküsimustik - ISQM'!$Q$1,"",'Kontrollküsimustik - ISQM'!P81)</f>
        <v/>
      </c>
      <c r="F81" s="52" t="str">
        <f>IF('Kontrollküsimustik - ISQM'!O81='Kontrollküsimustik - ISQM'!$Q$1,"",'Kontrollküsimustik - ISQM'!O81)</f>
        <v/>
      </c>
      <c r="G81" s="46" t="str">
        <f t="shared" si="4"/>
        <v/>
      </c>
      <c r="H81" s="47" t="str">
        <f>IF('Kontrollküsimustik - ISQM'!G81="x","x","")</f>
        <v/>
      </c>
      <c r="I81" s="47" t="str">
        <f>IF('Kontrollküsimustik - ISQM'!H81="x","x","")</f>
        <v/>
      </c>
      <c r="J81" s="46" t="str">
        <f t="shared" si="5"/>
        <v/>
      </c>
      <c r="K81" s="47" t="str">
        <f>IF('Kontrollküsimustik - ISQM'!L81="x","x","")</f>
        <v/>
      </c>
      <c r="L81" s="47" t="str">
        <f>IF('Kontrollküsimustik - ISQM'!M81="x","x","")</f>
        <v/>
      </c>
    </row>
    <row r="82" ht="30" spans="1:12">
      <c r="A82" s="48">
        <f>'Kontrollküsimustik - ISQM'!A82</f>
        <v>70</v>
      </c>
      <c r="B82" s="49"/>
      <c r="C82" s="50" t="str">
        <f>'Kontrollküsimustik - ISQM'!C82</f>
        <v>ISQM(EE)1-29</v>
      </c>
      <c r="D82" s="51" t="str">
        <f>'Kontrollküsimustik - ISQM'!E82</f>
        <v>(ii) täidavad oma kohustusi seoses asjassepuutuvate eetikanõuetega, mida neile rakendatakse.</v>
      </c>
      <c r="E82" s="52" t="str">
        <f>IF('Kontrollküsimustik - ISQM'!P82='Kontrollküsimustik - ISQM'!$Q$1,"",'Kontrollküsimustik - ISQM'!P82)</f>
        <v/>
      </c>
      <c r="F82" s="52" t="str">
        <f>IF('Kontrollküsimustik - ISQM'!O82='Kontrollküsimustik - ISQM'!$Q$1,"",'Kontrollküsimustik - ISQM'!O82)</f>
        <v/>
      </c>
      <c r="G82" s="46" t="str">
        <f t="shared" si="4"/>
        <v/>
      </c>
      <c r="H82" s="47" t="str">
        <f>IF('Kontrollküsimustik - ISQM'!G82="x","x","")</f>
        <v/>
      </c>
      <c r="I82" s="47" t="str">
        <f>IF('Kontrollküsimustik - ISQM'!H82="x","x","")</f>
        <v/>
      </c>
      <c r="J82" s="46" t="str">
        <f t="shared" si="5"/>
        <v/>
      </c>
      <c r="K82" s="47" t="str">
        <f>IF('Kontrollküsimustik - ISQM'!L82="x","x","")</f>
        <v/>
      </c>
      <c r="L82" s="47" t="str">
        <f>IF('Kontrollküsimustik - ISQM'!M82="x","x","")</f>
        <v/>
      </c>
    </row>
    <row r="83" ht="30" spans="1:12">
      <c r="A83" s="48">
        <f>'Kontrollküsimustik - ISQM'!A83</f>
        <v>71</v>
      </c>
      <c r="B83" s="49"/>
      <c r="C83" s="50" t="str">
        <f>'Kontrollküsimustik - ISQM'!C83</f>
        <v>ISQM(EE)1-34</v>
      </c>
      <c r="D83" s="51" t="str">
        <f>'Kontrollküsimustik - ISQM'!E83</f>
        <v>Vastuste väljatöötamisel ja rakendamisel kooskõlas lõiguga 26 peab ettevõte lisama järgmised vastused:</v>
      </c>
      <c r="E83" s="52" t="str">
        <f>IF('Kontrollküsimustik - ISQM'!P83='Kontrollküsimustik - ISQM'!$Q$1,"",'Kontrollküsimustik - ISQM'!P83)</f>
        <v/>
      </c>
      <c r="F83" s="52" t="str">
        <f>IF('Kontrollküsimustik - ISQM'!O83='Kontrollküsimustik - ISQM'!$Q$1,"",'Kontrollküsimustik - ISQM'!O83)</f>
        <v/>
      </c>
      <c r="G83" s="46" t="str">
        <f t="shared" si="4"/>
        <v/>
      </c>
      <c r="H83" s="47" t="str">
        <f>IF('Kontrollküsimustik - ISQM'!G83="x","x","")</f>
        <v/>
      </c>
      <c r="I83" s="47" t="str">
        <f>IF('Kontrollküsimustik - ISQM'!H83="x","x","")</f>
        <v/>
      </c>
      <c r="J83" s="46" t="str">
        <f t="shared" si="5"/>
        <v/>
      </c>
      <c r="K83" s="47" t="str">
        <f>IF('Kontrollküsimustik - ISQM'!L83="x","x","")</f>
        <v/>
      </c>
      <c r="L83" s="47" t="str">
        <f>IF('Kontrollküsimustik - ISQM'!M83="x","x","")</f>
        <v/>
      </c>
    </row>
    <row r="84" spans="1:12">
      <c r="A84" s="48">
        <f>'Kontrollküsimustik - ISQM'!A84</f>
        <v>72</v>
      </c>
      <c r="B84" s="49"/>
      <c r="C84" s="50" t="str">
        <f>'Kontrollküsimustik - ISQM'!C84</f>
        <v>ISQM(EE)1-34</v>
      </c>
      <c r="D84" s="51" t="str">
        <f>'Kontrollküsimustik - ISQM'!E84</f>
        <v>(a) ettevõte kehtestab poliitikad või protseduurid:</v>
      </c>
      <c r="E84" s="52" t="str">
        <f>IF('Kontrollküsimustik - ISQM'!P84='Kontrollküsimustik - ISQM'!$Q$1,"",'Kontrollküsimustik - ISQM'!P84)</f>
        <v/>
      </c>
      <c r="F84" s="52" t="str">
        <f>IF('Kontrollküsimustik - ISQM'!O84='Kontrollküsimustik - ISQM'!$Q$1,"",'Kontrollküsimustik - ISQM'!O84)</f>
        <v/>
      </c>
      <c r="G84" s="46" t="str">
        <f t="shared" si="4"/>
        <v/>
      </c>
      <c r="H84" s="47" t="str">
        <f>IF('Kontrollküsimustik - ISQM'!G84="x","x","")</f>
        <v/>
      </c>
      <c r="I84" s="47" t="str">
        <f>IF('Kontrollküsimustik - ISQM'!H84="x","x","")</f>
        <v/>
      </c>
      <c r="J84" s="46" t="str">
        <f t="shared" si="5"/>
        <v/>
      </c>
      <c r="K84" s="47" t="str">
        <f>IF('Kontrollküsimustik - ISQM'!L84="x","x","")</f>
        <v/>
      </c>
      <c r="L84" s="47" t="str">
        <f>IF('Kontrollküsimustik - ISQM'!M84="x","x","")</f>
        <v/>
      </c>
    </row>
    <row r="85" ht="30" spans="1:12">
      <c r="A85" s="48">
        <f>'Kontrollküsimustik - ISQM'!A85</f>
        <v>73</v>
      </c>
      <c r="B85" s="49"/>
      <c r="C85" s="50" t="str">
        <f>'Kontrollküsimustik - ISQM'!C85</f>
        <v>ISQM(EE)1-34</v>
      </c>
      <c r="D85" s="51" t="str">
        <f>'Kontrollküsimustik - ISQM'!E85</f>
        <v>(i) asjassepuutuvate eetikanõuete järgimist ähvardavate ohtude tuvastamiseks, hindamiseks ja käsitlemiseks ning</v>
      </c>
      <c r="E85" s="52" t="str">
        <f>IF('Kontrollküsimustik - ISQM'!P85='Kontrollküsimustik - ISQM'!$Q$1,"",'Kontrollküsimustik - ISQM'!P85)</f>
        <v/>
      </c>
      <c r="F85" s="52" t="str">
        <f>IF('Kontrollküsimustik - ISQM'!O85='Kontrollküsimustik - ISQM'!$Q$1,"",'Kontrollküsimustik - ISQM'!O85)</f>
        <v/>
      </c>
      <c r="G85" s="46" t="str">
        <f t="shared" si="4"/>
        <v/>
      </c>
      <c r="H85" s="47" t="str">
        <f>IF('Kontrollküsimustik - ISQM'!G85="x","x","")</f>
        <v/>
      </c>
      <c r="I85" s="47" t="str">
        <f>IF('Kontrollküsimustik - ISQM'!H85="x","x","")</f>
        <v/>
      </c>
      <c r="J85" s="46" t="str">
        <f t="shared" si="5"/>
        <v/>
      </c>
      <c r="K85" s="47" t="str">
        <f>IF('Kontrollküsimustik - ISQM'!L85="x","x","")</f>
        <v/>
      </c>
      <c r="L85" s="47" t="str">
        <f>IF('Kontrollküsimustik - ISQM'!M85="x","x","")</f>
        <v/>
      </c>
    </row>
    <row r="86" ht="60" spans="1:12">
      <c r="A86" s="48">
        <f>'Kontrollküsimustik - ISQM'!A86</f>
        <v>74</v>
      </c>
      <c r="B86" s="49"/>
      <c r="C86" s="50" t="str">
        <f>'Kontrollküsimustik - ISQM'!C86</f>
        <v>ISQM(EE)1-34</v>
      </c>
      <c r="D86" s="51" t="str">
        <f>'Kontrollküsimustik - ISQM'!E86</f>
        <v>(ii) asjassepuutuvate eetikanõuete mis tahes rikkumiste tuvastamiseks, infovahetuseks, hindamiseks ja aru andmiseks ning õigel ajal asjakohaseks vastamiseks rikkumiste põhjustele ja tagajärgedele;</v>
      </c>
      <c r="E86" s="52" t="str">
        <f>IF('Kontrollküsimustik - ISQM'!P86='Kontrollküsimustik - ISQM'!$Q$1,"",'Kontrollküsimustik - ISQM'!P86)</f>
        <v/>
      </c>
      <c r="F86" s="52" t="str">
        <f>IF('Kontrollküsimustik - ISQM'!O86='Kontrollküsimustik - ISQM'!$Q$1,"",'Kontrollküsimustik - ISQM'!O86)</f>
        <v/>
      </c>
      <c r="G86" s="46" t="str">
        <f t="shared" si="4"/>
        <v/>
      </c>
      <c r="H86" s="47" t="str">
        <f>IF('Kontrollküsimustik - ISQM'!G86="x","x","")</f>
        <v/>
      </c>
      <c r="I86" s="47" t="str">
        <f>IF('Kontrollküsimustik - ISQM'!H86="x","x","")</f>
        <v/>
      </c>
      <c r="J86" s="46" t="str">
        <f t="shared" si="5"/>
        <v/>
      </c>
      <c r="K86" s="47" t="str">
        <f>IF('Kontrollküsimustik - ISQM'!L86="x","x","")</f>
        <v/>
      </c>
      <c r="L86" s="47" t="str">
        <f>IF('Kontrollküsimustik - ISQM'!M86="x","x","")</f>
        <v/>
      </c>
    </row>
    <row r="87" ht="45" spans="1:12">
      <c r="A87" s="48">
        <f>'Kontrollküsimustik - ISQM'!A87</f>
        <v>75</v>
      </c>
      <c r="B87" s="49"/>
      <c r="C87" s="50" t="str">
        <f>'Kontrollküsimustik - ISQM'!C87</f>
        <v>ISQM(EE)1-34</v>
      </c>
      <c r="D87" s="51" t="str">
        <f>'Kontrollküsimustik - ISQM'!E87</f>
        <v>(b) ettevõte hangib vähemalt kord aastas dokumenteeritud kinnituse sõltumatuse nõuete täitmise kohta kogu personalilt, kes peab asjassepuutuvate eetikanõuete kohaselt olema sõltumatu;</v>
      </c>
      <c r="E87" s="52" t="str">
        <f>IF('Kontrollküsimustik - ISQM'!P87='Kontrollküsimustik - ISQM'!$Q$1,"",'Kontrollküsimustik - ISQM'!P87)</f>
        <v/>
      </c>
      <c r="F87" s="52" t="str">
        <f>IF('Kontrollküsimustik - ISQM'!O87='Kontrollküsimustik - ISQM'!$Q$1,"",'Kontrollküsimustik - ISQM'!O87)</f>
        <v/>
      </c>
      <c r="G87" s="46" t="str">
        <f t="shared" si="4"/>
        <v/>
      </c>
      <c r="H87" s="47" t="str">
        <f>IF('Kontrollküsimustik - ISQM'!G87="x","x","")</f>
        <v/>
      </c>
      <c r="I87" s="47" t="str">
        <f>IF('Kontrollküsimustik - ISQM'!H87="x","x","")</f>
        <v/>
      </c>
      <c r="J87" s="46" t="str">
        <f t="shared" si="5"/>
        <v/>
      </c>
      <c r="K87" s="47" t="str">
        <f>IF('Kontrollküsimustik - ISQM'!L87="x","x","")</f>
        <v/>
      </c>
      <c r="L87" s="47" t="str">
        <f>IF('Kontrollküsimustik - ISQM'!M87="x","x","")</f>
        <v/>
      </c>
    </row>
    <row r="88" ht="30" spans="1:12">
      <c r="A88" s="48">
        <f>'Kontrollküsimustik - ISQM'!A88</f>
        <v>76</v>
      </c>
      <c r="B88" s="49"/>
      <c r="C88" s="50" t="str">
        <f>'Kontrollküsimustik - ISQM'!C88</f>
        <v>ISQM(EE)1-34.D1</v>
      </c>
      <c r="D88" s="51" t="str">
        <f>'Kontrollküsimustik - ISQM'!E88</f>
        <v>Ettevõte, kes viib läbi kohustuslikke auditeid, peab täiendavalt lisama järgmised vastused: Asjassepuutuvad eetikanõuded</v>
      </c>
      <c r="E88" s="52" t="str">
        <f>IF('Kontrollküsimustik - ISQM'!P88='Kontrollküsimustik - ISQM'!$Q$1,"",'Kontrollküsimustik - ISQM'!P88)</f>
        <v/>
      </c>
      <c r="F88" s="52" t="str">
        <f>IF('Kontrollküsimustik - ISQM'!O88='Kontrollküsimustik - ISQM'!$Q$1,"",'Kontrollküsimustik - ISQM'!O88)</f>
        <v/>
      </c>
      <c r="G88" s="46" t="str">
        <f t="shared" si="4"/>
        <v/>
      </c>
      <c r="H88" s="47" t="str">
        <f>IF('Kontrollküsimustik - ISQM'!G88="x","x","")</f>
        <v/>
      </c>
      <c r="I88" s="47" t="str">
        <f>IF('Kontrollküsimustik - ISQM'!H88="x","x","")</f>
        <v/>
      </c>
      <c r="J88" s="46" t="str">
        <f t="shared" si="5"/>
        <v/>
      </c>
      <c r="K88" s="47" t="str">
        <f>IF('Kontrollküsimustik - ISQM'!L88="x","x","")</f>
        <v/>
      </c>
      <c r="L88" s="47" t="str">
        <f>IF('Kontrollküsimustik - ISQM'!M88="x","x","")</f>
        <v/>
      </c>
    </row>
    <row r="89" ht="90" spans="1:12">
      <c r="A89" s="48">
        <f>'Kontrollküsimustik - ISQM'!A89</f>
        <v>77</v>
      </c>
      <c r="B89" s="49"/>
      <c r="C89" s="50" t="str">
        <f>'Kontrollküsimustik - ISQM'!C89</f>
        <v>ISQM(EE)1-34.D1</v>
      </c>
      <c r="D89" s="51" t="str">
        <f>'Kontrollküsimustik - ISQM'!E89</f>
        <v>a) Ettevõte peab kehtestama poliitikad ja protseduurid, mis tagavad, et ettevõtte omanikud, aktsionärid ning ettevõtte või selle sidusettevõtja haldus-, juhtimis- või järelevalveorganite liikmed ei sekkuks kohustusliku auditi läbiviimisse viisil, mis ohustab audiitorühingu nimel kohustusliku auditit läbi viiva vandeaudiitori sõltumatust ja objektiivsust.</v>
      </c>
      <c r="E89" s="52" t="str">
        <f>IF('Kontrollküsimustik - ISQM'!P89='Kontrollküsimustik - ISQM'!$Q$1,"",'Kontrollküsimustik - ISQM'!P89)</f>
        <v/>
      </c>
      <c r="F89" s="52" t="str">
        <f>IF('Kontrollküsimustik - ISQM'!O89='Kontrollküsimustik - ISQM'!$Q$1,"",'Kontrollküsimustik - ISQM'!O89)</f>
        <v/>
      </c>
      <c r="G89" s="46" t="str">
        <f t="shared" si="4"/>
        <v/>
      </c>
      <c r="H89" s="47" t="str">
        <f>IF('Kontrollküsimustik - ISQM'!G89="x","x","")</f>
        <v/>
      </c>
      <c r="I89" s="47" t="str">
        <f>IF('Kontrollküsimustik - ISQM'!H89="x","x","")</f>
        <v/>
      </c>
      <c r="J89" s="46" t="str">
        <f t="shared" si="5"/>
        <v/>
      </c>
      <c r="K89" s="47" t="str">
        <f>IF('Kontrollküsimustik - ISQM'!L89="x","x","")</f>
        <v/>
      </c>
      <c r="L89" s="47" t="str">
        <f>IF('Kontrollküsimustik - ISQM'!M89="x","x","")</f>
        <v/>
      </c>
    </row>
    <row r="90" ht="30" spans="1:12">
      <c r="A90" s="48">
        <f>'Kontrollküsimustik - ISQM'!A90</f>
        <v>78</v>
      </c>
      <c r="B90" s="49"/>
      <c r="C90" s="50" t="str">
        <f>'Kontrollküsimustik - ISQM'!C90</f>
        <v>ISQM(EE)1-34.D1</v>
      </c>
      <c r="D90" s="51" t="str">
        <f>'Kontrollküsimustik - ISQM'!E90</f>
        <v>b) Ettevõte peab kehtestama asjakohase ja tõhusa organisatsioonilise ja halduskorra:</v>
      </c>
      <c r="E90" s="52" t="str">
        <f>IF('Kontrollküsimustik - ISQM'!P90='Kontrollküsimustik - ISQM'!$Q$1,"",'Kontrollküsimustik - ISQM'!P90)</f>
        <v/>
      </c>
      <c r="F90" s="52" t="str">
        <f>IF('Kontrollküsimustik - ISQM'!O90='Kontrollküsimustik - ISQM'!$Q$1,"",'Kontrollküsimustik - ISQM'!O90)</f>
        <v/>
      </c>
      <c r="G90" s="46" t="str">
        <f t="shared" si="4"/>
        <v/>
      </c>
      <c r="H90" s="47" t="str">
        <f>IF('Kontrollküsimustik - ISQM'!G90="x","x","")</f>
        <v/>
      </c>
      <c r="I90" s="47" t="str">
        <f>IF('Kontrollküsimustik - ISQM'!H90="x","x","")</f>
        <v/>
      </c>
      <c r="J90" s="46" t="str">
        <f t="shared" si="5"/>
        <v/>
      </c>
      <c r="K90" s="47" t="str">
        <f>IF('Kontrollküsimustik - ISQM'!L90="x","x","")</f>
        <v/>
      </c>
      <c r="L90" s="47" t="str">
        <f>IF('Kontrollküsimustik - ISQM'!M90="x","x","")</f>
        <v/>
      </c>
    </row>
    <row r="91" ht="45" spans="1:12">
      <c r="A91" s="48">
        <f>'Kontrollküsimustik - ISQM'!A91</f>
        <v>79</v>
      </c>
      <c r="B91" s="49"/>
      <c r="C91" s="50" t="str">
        <f>'Kontrollküsimustik - ISQM'!C91</f>
        <v>ISQM(EE)1-34.D1</v>
      </c>
      <c r="D91" s="51" t="str">
        <f>'Kontrollküsimustik - ISQM'!E91</f>
        <v>(i) tegelemiseks juhtumitega, millel on või võivad olla tõsised tagajärjed tema kohustusliku auditi toimingute usaldusväärsusele, ning selliste juhtumite dokumenteerimiseks;</v>
      </c>
      <c r="E91" s="52" t="str">
        <f>IF('Kontrollküsimustik - ISQM'!P91='Kontrollküsimustik - ISQM'!$Q$1,"",'Kontrollküsimustik - ISQM'!P91)</f>
        <v/>
      </c>
      <c r="F91" s="52" t="str">
        <f>IF('Kontrollküsimustik - ISQM'!O91='Kontrollküsimustik - ISQM'!$Q$1,"",'Kontrollküsimustik - ISQM'!O91)</f>
        <v/>
      </c>
      <c r="G91" s="46" t="str">
        <f t="shared" si="4"/>
        <v/>
      </c>
      <c r="H91" s="47" t="str">
        <f>IF('Kontrollküsimustik - ISQM'!G91="x","x","")</f>
        <v/>
      </c>
      <c r="I91" s="47" t="str">
        <f>IF('Kontrollküsimustik - ISQM'!H91="x","x","")</f>
        <v/>
      </c>
      <c r="J91" s="46" t="str">
        <f t="shared" si="5"/>
        <v/>
      </c>
      <c r="K91" s="47" t="str">
        <f>IF('Kontrollküsimustik - ISQM'!L91="x","x","")</f>
        <v/>
      </c>
      <c r="L91" s="47" t="str">
        <f>IF('Kontrollküsimustik - ISQM'!M91="x","x","")</f>
        <v/>
      </c>
    </row>
    <row r="92" ht="45" spans="1:12">
      <c r="A92" s="48">
        <f>'Kontrollküsimustik - ISQM'!A92</f>
        <v>80</v>
      </c>
      <c r="B92" s="49"/>
      <c r="C92" s="50" t="str">
        <f>'Kontrollküsimustik - ISQM'!C92</f>
        <v>ISQM(EE)1-34.D1</v>
      </c>
      <c r="D92" s="51" t="str">
        <f>'Kontrollküsimustik - ISQM'!E92</f>
        <v>(ii) audiitortegevuse seaduses ja eetikakoodeksis osutatud sõltumatusele tekkivate ohtude välistamiseks, tuvastamiseks, kõrvaldamiseks või juhtimiseks ja avalikustamiseks</v>
      </c>
      <c r="E92" s="52" t="str">
        <f>IF('Kontrollküsimustik - ISQM'!P92='Kontrollküsimustik - ISQM'!$Q$1,"",'Kontrollküsimustik - ISQM'!P92)</f>
        <v/>
      </c>
      <c r="F92" s="52" t="str">
        <f>IF('Kontrollküsimustik - ISQM'!O92='Kontrollküsimustik - ISQM'!$Q$1,"",'Kontrollküsimustik - ISQM'!O92)</f>
        <v/>
      </c>
      <c r="G92" s="46" t="str">
        <f t="shared" si="4"/>
        <v/>
      </c>
      <c r="H92" s="47" t="str">
        <f>IF('Kontrollküsimustik - ISQM'!G92="x","x","")</f>
        <v/>
      </c>
      <c r="I92" s="47" t="str">
        <f>IF('Kontrollküsimustik - ISQM'!H92="x","x","")</f>
        <v/>
      </c>
      <c r="J92" s="46" t="str">
        <f t="shared" si="5"/>
        <v/>
      </c>
      <c r="K92" s="47" t="str">
        <f>IF('Kontrollküsimustik - ISQM'!L92="x","x","")</f>
        <v/>
      </c>
      <c r="L92" s="47" t="str">
        <f>IF('Kontrollküsimustik - ISQM'!M92="x","x","")</f>
        <v/>
      </c>
    </row>
    <row r="93" ht="45" spans="1:12">
      <c r="A93" s="48">
        <f>'Kontrollküsimustik - ISQM'!A93</f>
        <v>81</v>
      </c>
      <c r="B93" s="49"/>
      <c r="C93" s="50" t="str">
        <f>'Kontrollküsimustik - ISQM'!C93</f>
        <v>AudS §157(1)</v>
      </c>
      <c r="D93" s="51" t="str">
        <f>'Kontrollküsimustik - ISQM'!E93</f>
        <v>Audiitorkogu liige on kohustatud koostama ja registri infosüsteemi vahendusel Audiitorkogule esitama tegevusaruande perioodi lõpule järgneva 50 päeva jooksul tegevusaruande.</v>
      </c>
      <c r="E93" s="52" t="str">
        <f>IF('Kontrollküsimustik - ISQM'!P93='Kontrollküsimustik - ISQM'!$Q$1,"",'Kontrollküsimustik - ISQM'!P93)</f>
        <v/>
      </c>
      <c r="F93" s="52" t="str">
        <f>IF('Kontrollküsimustik - ISQM'!O93='Kontrollküsimustik - ISQM'!$Q$1,"",'Kontrollküsimustik - ISQM'!O93)</f>
        <v/>
      </c>
      <c r="G93" s="46" t="str">
        <f t="shared" si="4"/>
        <v/>
      </c>
      <c r="H93" s="47" t="str">
        <f>IF('Kontrollküsimustik - ISQM'!G93="x","x","")</f>
        <v/>
      </c>
      <c r="I93" s="47" t="str">
        <f>IF('Kontrollküsimustik - ISQM'!H93="x","x","")</f>
        <v/>
      </c>
      <c r="J93" s="46" t="str">
        <f t="shared" si="5"/>
        <v/>
      </c>
      <c r="K93" s="47" t="str">
        <f>IF('Kontrollküsimustik - ISQM'!L93="x","x","")</f>
        <v/>
      </c>
      <c r="L93" s="47" t="str">
        <f>IF('Kontrollküsimustik - ISQM'!M93="x","x","")</f>
        <v/>
      </c>
    </row>
    <row r="94" ht="75" spans="1:12">
      <c r="A94" s="48">
        <f>'Kontrollküsimustik - ISQM'!A94</f>
        <v>82</v>
      </c>
      <c r="B94" s="49"/>
      <c r="C94" s="50" t="str">
        <f>'Kontrollküsimustik - ISQM'!C94</f>
        <v>AudS §55(4)</v>
      </c>
      <c r="D94" s="51" t="str">
        <f>'Kontrollküsimustik - ISQM'!E94</f>
        <v>Audiitorettevõtja on kohustatud registri infosüsteemi vahendusel teavitama järelevalvenõukogu kindlustandva audiitorteenuse osutamiseks esimese kliendilepingu sõlmimisest avaliku huvi üksusega ja viimase sellise kliendilepingu lõppemisest viie tööpäeva jooksul lepingu sõlmimisest või lõppemisest arvates.</v>
      </c>
      <c r="E94" s="52" t="str">
        <f>IF('Kontrollküsimustik - ISQM'!P94='Kontrollküsimustik - ISQM'!$Q$1,"",'Kontrollküsimustik - ISQM'!P94)</f>
        <v/>
      </c>
      <c r="F94" s="52" t="str">
        <f>IF('Kontrollküsimustik - ISQM'!O94='Kontrollküsimustik - ISQM'!$Q$1,"",'Kontrollküsimustik - ISQM'!O94)</f>
        <v/>
      </c>
      <c r="G94" s="46" t="str">
        <f t="shared" si="4"/>
        <v/>
      </c>
      <c r="H94" s="47" t="str">
        <f>IF('Kontrollküsimustik - ISQM'!G94="x","x","")</f>
        <v/>
      </c>
      <c r="I94" s="47" t="str">
        <f>IF('Kontrollküsimustik - ISQM'!H94="x","x","")</f>
        <v/>
      </c>
      <c r="J94" s="46" t="str">
        <f t="shared" si="5"/>
        <v/>
      </c>
      <c r="K94" s="47" t="str">
        <f>IF('Kontrollküsimustik - ISQM'!L94="x","x","")</f>
        <v/>
      </c>
      <c r="L94" s="47" t="str">
        <f>IF('Kontrollküsimustik - ISQM'!M94="x","x","")</f>
        <v/>
      </c>
    </row>
    <row r="95" ht="105" spans="1:12">
      <c r="A95" s="48">
        <f>'Kontrollküsimustik - ISQM'!A95</f>
        <v>83</v>
      </c>
      <c r="B95" s="49"/>
      <c r="C95" s="50" t="str">
        <f>'Kontrollküsimustik - ISQM'!C95</f>
        <v>AudS §158(1)</v>
      </c>
      <c r="D95" s="51" t="str">
        <f>'Kontrollküsimustik - ISQM'!E95</f>
        <v>Audiitorettevõtja, kelle usalduskliendiks lõppenud Audiitorkogu majandusaastal oli avaliku huvi üksus, on kohustatud koostama Euroopa Parlamendi ja nõukogu määruse (EL) nr 537/2014 artiklis 13 nimetatud läbipaistvusaruande, esitama selle registri infosüsteemi vahendusel Audiitorkogule hiljemalt 31. oktoobril ning avalikustama samaks tähtpäevaks selle ka oma kodulehel või viimase puudumisel Audiitorkogu kodulehel.</v>
      </c>
      <c r="E95" s="52" t="str">
        <f>IF('Kontrollküsimustik - ISQM'!P95='Kontrollküsimustik - ISQM'!$Q$1,"",'Kontrollküsimustik - ISQM'!P95)</f>
        <v/>
      </c>
      <c r="F95" s="52" t="str">
        <f>IF('Kontrollküsimustik - ISQM'!O95='Kontrollküsimustik - ISQM'!$Q$1,"",'Kontrollküsimustik - ISQM'!O95)</f>
        <v/>
      </c>
      <c r="G95" s="46" t="str">
        <f t="shared" si="4"/>
        <v/>
      </c>
      <c r="H95" s="47" t="str">
        <f>IF('Kontrollküsimustik - ISQM'!G95="x","x","")</f>
        <v/>
      </c>
      <c r="I95" s="47" t="str">
        <f>IF('Kontrollküsimustik - ISQM'!H95="x","x","")</f>
        <v/>
      </c>
      <c r="J95" s="46" t="str">
        <f t="shared" si="5"/>
        <v/>
      </c>
      <c r="K95" s="47" t="str">
        <f>IF('Kontrollküsimustik - ISQM'!L95="x","x","")</f>
        <v/>
      </c>
      <c r="L95" s="47" t="str">
        <f>IF('Kontrollküsimustik - ISQM'!M95="x","x","")</f>
        <v/>
      </c>
    </row>
    <row r="96" spans="1:12">
      <c r="A96" s="41"/>
      <c r="B96" s="42"/>
      <c r="C96" s="43" t="str">
        <f>'Kontrollküsimustik - ISQM'!C96</f>
        <v>Kliendisuhete ja spetsiifiliste töövõttude aktsepteerimine ja jätkamine</v>
      </c>
      <c r="D96" s="44"/>
      <c r="E96" s="45"/>
      <c r="F96" s="45" t="str">
        <f>IF('Kontrollküsimustik - ISQM'!O127='Kontrollküsimustik - ISQM'!$Q$1,"",'Kontrollküsimustik - ISQM'!O127)</f>
        <v/>
      </c>
      <c r="G96" s="46" t="str">
        <f t="shared" si="4"/>
        <v/>
      </c>
      <c r="H96" s="47" t="str">
        <f>IF('Kontrollküsimustik - ISQM'!G127="x","x","")</f>
        <v/>
      </c>
      <c r="I96" s="47" t="str">
        <f>IF('Kontrollküsimustik - ISQM'!H127="x","x","")</f>
        <v/>
      </c>
      <c r="J96" s="46" t="str">
        <f t="shared" si="5"/>
        <v/>
      </c>
      <c r="K96" s="47" t="str">
        <f>IF('Kontrollküsimustik - ISQM'!L127="x","x","")</f>
        <v/>
      </c>
      <c r="L96" s="47" t="str">
        <f>IF('Kontrollküsimustik - ISQM'!M127="x","x","")</f>
        <v/>
      </c>
    </row>
    <row r="97" ht="45" spans="1:12">
      <c r="A97" s="48">
        <f>'Kontrollküsimustik - ISQM'!A97</f>
        <v>84</v>
      </c>
      <c r="B97" s="49"/>
      <c r="C97" s="50" t="str">
        <f>'Kontrollküsimustik - ISQM'!C97</f>
        <v>ISQM(EE)1-30</v>
      </c>
      <c r="D97" s="51" t="str">
        <f>'Kontrollküsimustik - ISQM'!E97</f>
        <v>Ettevõte peab kehtestama järgmised kvaliteedieesmärgid, mis käsitlevad kliendisuhete ja spetsiifiliste töövõttude aktsepteerimist ja jätkamist:</v>
      </c>
      <c r="E97" s="52" t="str">
        <f>IF('Kontrollküsimustik - ISQM'!P97='Kontrollküsimustik - ISQM'!$Q$1,"",'Kontrollküsimustik - ISQM'!P97)</f>
        <v/>
      </c>
      <c r="F97" s="52" t="str">
        <f>IF('Kontrollküsimustik - ISQM'!O97='Kontrollküsimustik - ISQM'!$Q$1,"",'Kontrollküsimustik - ISQM'!O97)</f>
        <v/>
      </c>
      <c r="G97" s="46" t="str">
        <f t="shared" si="4"/>
        <v/>
      </c>
      <c r="H97" s="47" t="str">
        <f>IF('Kontrollküsimustik - ISQM'!G97="x","x","")</f>
        <v/>
      </c>
      <c r="I97" s="47" t="str">
        <f>IF('Kontrollküsimustik - ISQM'!H97="x","x","")</f>
        <v/>
      </c>
      <c r="J97" s="46" t="str">
        <f t="shared" si="5"/>
        <v/>
      </c>
      <c r="K97" s="47" t="str">
        <f>IF('Kontrollküsimustik - ISQM'!L97="x","x","")</f>
        <v/>
      </c>
      <c r="L97" s="47" t="str">
        <f>IF('Kontrollküsimustik - ISQM'!M97="x","x","")</f>
        <v/>
      </c>
    </row>
    <row r="98" ht="30" spans="1:12">
      <c r="A98" s="48">
        <f>'Kontrollküsimustik - ISQM'!A98</f>
        <v>85</v>
      </c>
      <c r="B98" s="49"/>
      <c r="C98" s="50" t="str">
        <f>'Kontrollküsimustik - ISQM'!C98</f>
        <v>ISQM(EE)1-30</v>
      </c>
      <c r="D98" s="51" t="str">
        <f>'Kontrollküsimustik - ISQM'!E98</f>
        <v>(a) ettevõtte otsustused selle kohta, kas aktsepteerida või jätkata kliendisuhet või spetsiifilist töövõttu, on asjakohased, tuginedes:</v>
      </c>
      <c r="E98" s="52" t="str">
        <f>IF('Kontrollküsimustik - ISQM'!P98='Kontrollküsimustik - ISQM'!$Q$1,"",'Kontrollküsimustik - ISQM'!P98)</f>
        <v/>
      </c>
      <c r="F98" s="52" t="str">
        <f>IF('Kontrollküsimustik - ISQM'!O98='Kontrollküsimustik - ISQM'!$Q$1,"",'Kontrollküsimustik - ISQM'!O98)</f>
        <v/>
      </c>
      <c r="G98" s="46" t="str">
        <f t="shared" si="4"/>
        <v/>
      </c>
      <c r="H98" s="47" t="str">
        <f>IF('Kontrollküsimustik - ISQM'!G98="x","x","")</f>
        <v/>
      </c>
      <c r="I98" s="47" t="str">
        <f>IF('Kontrollküsimustik - ISQM'!H98="x","x","")</f>
        <v/>
      </c>
      <c r="J98" s="46" t="str">
        <f t="shared" si="5"/>
        <v/>
      </c>
      <c r="K98" s="47" t="str">
        <f>IF('Kontrollküsimustik - ISQM'!L98="x","x","")</f>
        <v/>
      </c>
      <c r="L98" s="47" t="str">
        <f>IF('Kontrollküsimustik - ISQM'!M98="x","x","")</f>
        <v/>
      </c>
    </row>
    <row r="99" ht="60" spans="1:12">
      <c r="A99" s="48">
        <f>'Kontrollküsimustik - ISQM'!A99</f>
        <v>86</v>
      </c>
      <c r="B99" s="49"/>
      <c r="C99" s="50" t="str">
        <f>'Kontrollküsimustik - ISQM'!C99</f>
        <v>ISQM(EE)1-30</v>
      </c>
      <c r="D99" s="51" t="str">
        <f>'Kontrollküsimustik - ISQM'!E99</f>
        <v>(i) informatsioonile, mis on hangitud töövõtu olemuse ja tingimuste ning kliendi (sealhulgas juhtkonna ja, kui asjakohane, valitsemisülesandega isikute) aususe ja eetiliste väärtuste kohta ning mis on piisav selliste otsustuste toetamiseks, ning</v>
      </c>
      <c r="E99" s="52" t="str">
        <f>IF('Kontrollküsimustik - ISQM'!P99='Kontrollküsimustik - ISQM'!$Q$1,"",'Kontrollküsimustik - ISQM'!P99)</f>
        <v/>
      </c>
      <c r="F99" s="52" t="str">
        <f>IF('Kontrollküsimustik - ISQM'!O99='Kontrollküsimustik - ISQM'!$Q$1,"",'Kontrollküsimustik - ISQM'!O99)</f>
        <v/>
      </c>
      <c r="G99" s="46" t="str">
        <f t="shared" si="4"/>
        <v/>
      </c>
      <c r="H99" s="47" t="str">
        <f>IF('Kontrollküsimustik - ISQM'!G99="x","x","")</f>
        <v/>
      </c>
      <c r="I99" s="47" t="str">
        <f>IF('Kontrollküsimustik - ISQM'!H99="x","x","")</f>
        <v/>
      </c>
      <c r="J99" s="46" t="str">
        <f t="shared" si="5"/>
        <v/>
      </c>
      <c r="K99" s="47" t="str">
        <f>IF('Kontrollküsimustik - ISQM'!L99="x","x","")</f>
        <v/>
      </c>
      <c r="L99" s="47" t="str">
        <f>IF('Kontrollküsimustik - ISQM'!M99="x","x","")</f>
        <v/>
      </c>
    </row>
    <row r="100" ht="45" spans="1:12">
      <c r="A100" s="48">
        <f>'Kontrollküsimustik - ISQM'!A100</f>
        <v>87</v>
      </c>
      <c r="B100" s="49"/>
      <c r="C100" s="50" t="str">
        <f>'Kontrollküsimustik - ISQM'!C100</f>
        <v>ISQM(EE)1-30</v>
      </c>
      <c r="D100" s="51" t="str">
        <f>'Kontrollküsimustik - ISQM'!E100</f>
        <v>(ii) ettevõtte suutlikkusele viia töövõtt läbi kooskõlas kutsestandardite ning rakendatavate seadusest ja regulatsioonist tulenevate nõuetega;</v>
      </c>
      <c r="E100" s="52" t="str">
        <f>IF('Kontrollküsimustik - ISQM'!P100='Kontrollküsimustik - ISQM'!$Q$1,"",'Kontrollküsimustik - ISQM'!P100)</f>
        <v/>
      </c>
      <c r="F100" s="52" t="str">
        <f>IF('Kontrollküsimustik - ISQM'!O100='Kontrollküsimustik - ISQM'!$Q$1,"",'Kontrollküsimustik - ISQM'!O100)</f>
        <v/>
      </c>
      <c r="G100" s="46" t="str">
        <f t="shared" si="4"/>
        <v/>
      </c>
      <c r="H100" s="47" t="str">
        <f>IF('Kontrollküsimustik - ISQM'!G100="x","x","")</f>
        <v/>
      </c>
      <c r="I100" s="47" t="str">
        <f>IF('Kontrollküsimustik - ISQM'!H100="x","x","")</f>
        <v/>
      </c>
      <c r="J100" s="46" t="str">
        <f t="shared" si="5"/>
        <v/>
      </c>
      <c r="K100" s="47" t="str">
        <f>IF('Kontrollküsimustik - ISQM'!L100="x","x","")</f>
        <v/>
      </c>
      <c r="L100" s="47" t="str">
        <f>IF('Kontrollküsimustik - ISQM'!M100="x","x","")</f>
        <v/>
      </c>
    </row>
    <row r="101" ht="45" spans="1:12">
      <c r="A101" s="48">
        <f>'Kontrollküsimustik - ISQM'!A101</f>
        <v>88</v>
      </c>
      <c r="B101" s="49"/>
      <c r="C101" s="50" t="str">
        <f>'Kontrollküsimustik - ISQM'!C101</f>
        <v>ISQM(EE)1-30</v>
      </c>
      <c r="D101" s="51" t="str">
        <f>'Kontrollküsimustik - ISQM'!E101</f>
        <v>(b) ettevõtte finants- ja tegevuspõhised prioriteedid ei too kaasa mitteasjakohaseid otsustusi selle kohta, kas aktsepteerida või jätkata kliendisuhet või spetsiifilist töövõttu.</v>
      </c>
      <c r="E101" s="52" t="str">
        <f>IF('Kontrollküsimustik - ISQM'!P101='Kontrollküsimustik - ISQM'!$Q$1,"",'Kontrollküsimustik - ISQM'!P101)</f>
        <v/>
      </c>
      <c r="F101" s="52" t="str">
        <f>IF('Kontrollküsimustik - ISQM'!O101='Kontrollküsimustik - ISQM'!$Q$1,"",'Kontrollküsimustik - ISQM'!O101)</f>
        <v/>
      </c>
      <c r="G101" s="46" t="str">
        <f t="shared" si="4"/>
        <v/>
      </c>
      <c r="H101" s="47" t="str">
        <f>IF('Kontrollküsimustik - ISQM'!G101="x","x","")</f>
        <v/>
      </c>
      <c r="I101" s="47" t="str">
        <f>IF('Kontrollküsimustik - ISQM'!H101="x","x","")</f>
        <v/>
      </c>
      <c r="J101" s="46" t="str">
        <f t="shared" si="5"/>
        <v/>
      </c>
      <c r="K101" s="47" t="str">
        <f>IF('Kontrollküsimustik - ISQM'!L101="x","x","")</f>
        <v/>
      </c>
      <c r="L101" s="47" t="str">
        <f>IF('Kontrollküsimustik - ISQM'!M101="x","x","")</f>
        <v/>
      </c>
    </row>
    <row r="102" ht="30" spans="1:12">
      <c r="A102" s="48">
        <f>'Kontrollküsimustik - ISQM'!A102</f>
        <v>89</v>
      </c>
      <c r="B102" s="49"/>
      <c r="C102" s="50" t="str">
        <f>'Kontrollküsimustik - ISQM'!C102</f>
        <v>ISQM(EE)1-34</v>
      </c>
      <c r="D102" s="51" t="str">
        <f>'Kontrollküsimustik - ISQM'!E102</f>
        <v>Vastuste väljatöötamisel ja rakendamisel kooskõlas lõiguga 26 peab ettevõte lisama järgmised vastused:</v>
      </c>
      <c r="E102" s="52" t="str">
        <f>IF('Kontrollküsimustik - ISQM'!P102='Kontrollküsimustik - ISQM'!$Q$1,"",'Kontrollküsimustik - ISQM'!P102)</f>
        <v/>
      </c>
      <c r="F102" s="52" t="str">
        <f>IF('Kontrollküsimustik - ISQM'!O102='Kontrollküsimustik - ISQM'!$Q$1,"",'Kontrollküsimustik - ISQM'!O102)</f>
        <v/>
      </c>
      <c r="G102" s="46" t="str">
        <f t="shared" si="4"/>
        <v/>
      </c>
      <c r="H102" s="47" t="str">
        <f>IF('Kontrollküsimustik - ISQM'!G102="x","x","")</f>
        <v/>
      </c>
      <c r="I102" s="47" t="str">
        <f>IF('Kontrollküsimustik - ISQM'!H102="x","x","")</f>
        <v/>
      </c>
      <c r="J102" s="46" t="str">
        <f t="shared" si="5"/>
        <v/>
      </c>
      <c r="K102" s="47" t="str">
        <f>IF('Kontrollküsimustik - ISQM'!L102="x","x","")</f>
        <v/>
      </c>
      <c r="L102" s="47" t="str">
        <f>IF('Kontrollküsimustik - ISQM'!M102="x","x","")</f>
        <v/>
      </c>
    </row>
    <row r="103" ht="30" spans="1:12">
      <c r="A103" s="48">
        <f>'Kontrollküsimustik - ISQM'!A103</f>
        <v>90</v>
      </c>
      <c r="B103" s="49"/>
      <c r="C103" s="50" t="str">
        <f>'Kontrollküsimustik - ISQM'!C103</f>
        <v>ISQM(EE)1-34</v>
      </c>
      <c r="D103" s="51" t="str">
        <f>'Kontrollküsimustik - ISQM'!E103</f>
        <v>(d) ettevõte kehtestab poliitikad või protseduurid, milles käsitletakse olukordi, mil:</v>
      </c>
      <c r="E103" s="52" t="str">
        <f>IF('Kontrollküsimustik - ISQM'!P103='Kontrollküsimustik - ISQM'!$Q$1,"",'Kontrollküsimustik - ISQM'!P103)</f>
        <v/>
      </c>
      <c r="F103" s="52" t="str">
        <f>IF('Kontrollküsimustik - ISQM'!O103='Kontrollküsimustik - ISQM'!$Q$1,"",'Kontrollküsimustik - ISQM'!O103)</f>
        <v/>
      </c>
      <c r="G103" s="46" t="str">
        <f t="shared" si="4"/>
        <v/>
      </c>
      <c r="H103" s="47" t="str">
        <f>IF('Kontrollküsimustik - ISQM'!G103="x","x","")</f>
        <v/>
      </c>
      <c r="I103" s="47" t="str">
        <f>IF('Kontrollküsimustik - ISQM'!H103="x","x","")</f>
        <v/>
      </c>
      <c r="J103" s="46" t="str">
        <f t="shared" si="5"/>
        <v/>
      </c>
      <c r="K103" s="47" t="str">
        <f>IF('Kontrollküsimustik - ISQM'!L103="x","x","")</f>
        <v/>
      </c>
      <c r="L103" s="47" t="str">
        <f>IF('Kontrollküsimustik - ISQM'!M103="x","x","")</f>
        <v/>
      </c>
    </row>
    <row r="104" ht="75" spans="1:12">
      <c r="A104" s="48">
        <f>'Kontrollküsimustik - ISQM'!A104</f>
        <v>91</v>
      </c>
      <c r="B104" s="49"/>
      <c r="C104" s="50" t="str">
        <f>'Kontrollküsimustik - ISQM'!C104</f>
        <v>ISQM(EE)1-34</v>
      </c>
      <c r="D104" s="51" t="str">
        <f>'Kontrollküsimustik - ISQM'!E104</f>
        <v>(i) ettevõte saab pärast kliendisuhte või spetsiifilise töövõtu aktsepteerimist või jätkamist teada informatsioonist, mis oleks tinginud kliendisuhtest või spetsiifilisest töövõtust keeldumise, kui see informatsioon oleks olnud teada enne kliendisuhte või spetsiifilise töövõtu aktsepteerimist või jätkamist, või</v>
      </c>
      <c r="E104" s="52" t="str">
        <f>IF('Kontrollküsimustik - ISQM'!P104='Kontrollküsimustik - ISQM'!$Q$1,"",'Kontrollküsimustik - ISQM'!P104)</f>
        <v/>
      </c>
      <c r="F104" s="52" t="str">
        <f>IF('Kontrollküsimustik - ISQM'!O104='Kontrollküsimustik - ISQM'!$Q$1,"",'Kontrollküsimustik - ISQM'!O104)</f>
        <v/>
      </c>
      <c r="G104" s="46" t="str">
        <f t="shared" si="4"/>
        <v/>
      </c>
      <c r="H104" s="47" t="str">
        <f>IF('Kontrollküsimustik - ISQM'!G104="x","x","")</f>
        <v/>
      </c>
      <c r="I104" s="47" t="str">
        <f>IF('Kontrollküsimustik - ISQM'!H104="x","x","")</f>
        <v/>
      </c>
      <c r="J104" s="46" t="str">
        <f t="shared" si="5"/>
        <v/>
      </c>
      <c r="K104" s="47" t="str">
        <f>IF('Kontrollküsimustik - ISQM'!L104="x","x","")</f>
        <v/>
      </c>
      <c r="L104" s="47" t="str">
        <f>IF('Kontrollküsimustik - ISQM'!M104="x","x","")</f>
        <v/>
      </c>
    </row>
    <row r="105" ht="30" spans="1:12">
      <c r="A105" s="48">
        <f>'Kontrollküsimustik - ISQM'!A105</f>
        <v>92</v>
      </c>
      <c r="B105" s="49"/>
      <c r="C105" s="50" t="str">
        <f>'Kontrollküsimustik - ISQM'!C105</f>
        <v>ISQM(EE)1-34</v>
      </c>
      <c r="D105" s="51" t="str">
        <f>'Kontrollküsimustik - ISQM'!E105</f>
        <v>(ii) ettevõte on seaduse või regulatsiooni alusel kohustatud kliendisuhet või konkreetset töövõttu aktsepteerima;</v>
      </c>
      <c r="E105" s="52" t="str">
        <f>IF('Kontrollküsimustik - ISQM'!P105='Kontrollküsimustik - ISQM'!$Q$1,"",'Kontrollküsimustik - ISQM'!P105)</f>
        <v/>
      </c>
      <c r="F105" s="52" t="str">
        <f>IF('Kontrollküsimustik - ISQM'!O105='Kontrollküsimustik - ISQM'!$Q$1,"",'Kontrollküsimustik - ISQM'!O105)</f>
        <v/>
      </c>
      <c r="G105" s="46" t="str">
        <f t="shared" si="4"/>
        <v/>
      </c>
      <c r="H105" s="47" t="str">
        <f>IF('Kontrollküsimustik - ISQM'!G105="x","x","")</f>
        <v/>
      </c>
      <c r="I105" s="47" t="str">
        <f>IF('Kontrollküsimustik - ISQM'!H105="x","x","")</f>
        <v/>
      </c>
      <c r="J105" s="46" t="str">
        <f t="shared" si="5"/>
        <v/>
      </c>
      <c r="K105" s="47" t="str">
        <f>IF('Kontrollküsimustik - ISQM'!L105="x","x","")</f>
        <v/>
      </c>
      <c r="L105" s="47" t="str">
        <f>IF('Kontrollküsimustik - ISQM'!M105="x","x","")</f>
        <v/>
      </c>
    </row>
    <row r="106" spans="1:12">
      <c r="A106" s="41"/>
      <c r="B106" s="42"/>
      <c r="C106" s="43" t="str">
        <f>'Kontrollküsimustik - ISQM'!C106</f>
        <v>Töövõtu läbiviimine</v>
      </c>
      <c r="D106" s="44"/>
      <c r="E106" s="45" t="str">
        <f>IF('Kontrollküsimustik - ISQM'!P137='Kontrollküsimustik - ISQM'!$Q$1,"",'Kontrollküsimustik - ISQM'!P137)</f>
        <v/>
      </c>
      <c r="F106" s="45" t="str">
        <f>IF('Kontrollküsimustik - ISQM'!O137='Kontrollküsimustik - ISQM'!$Q$1,"",'Kontrollküsimustik - ISQM'!O137)</f>
        <v/>
      </c>
      <c r="G106" s="46" t="str">
        <f t="shared" si="4"/>
        <v/>
      </c>
      <c r="H106" s="47" t="str">
        <f>IF('Kontrollküsimustik - ISQM'!G137="x","x","")</f>
        <v/>
      </c>
      <c r="I106" s="47" t="str">
        <f>IF('Kontrollküsimustik - ISQM'!H137="x","x","")</f>
        <v/>
      </c>
      <c r="J106" s="46" t="str">
        <f t="shared" si="5"/>
        <v/>
      </c>
      <c r="K106" s="47" t="str">
        <f>IF('Kontrollküsimustik - ISQM'!L137="x","x","")</f>
        <v/>
      </c>
      <c r="L106" s="47" t="str">
        <f>IF('Kontrollküsimustik - ISQM'!M137="x","x","")</f>
        <v/>
      </c>
    </row>
    <row r="107" ht="30" spans="1:12">
      <c r="A107" s="48">
        <f>'Kontrollküsimustik - ISQM'!A107</f>
        <v>93</v>
      </c>
      <c r="B107" s="49"/>
      <c r="C107" s="50" t="str">
        <f>'Kontrollküsimustik - ISQM'!C107</f>
        <v>ISQM(EE)1-31</v>
      </c>
      <c r="D107" s="51" t="str">
        <f>'Kontrollküsimustik - ISQM'!E107</f>
        <v>Ettevõte peab kehtestama järgmised kvaliteedieesmärgid, mis käsitlevad kvaliteetsete töövõttude läbiviimist:</v>
      </c>
      <c r="E107" s="52" t="str">
        <f>IF('Kontrollküsimustik - ISQM'!P107='Kontrollküsimustik - ISQM'!$Q$1,"",'Kontrollküsimustik - ISQM'!P107)</f>
        <v/>
      </c>
      <c r="F107" s="52" t="str">
        <f>IF('Kontrollküsimustik - ISQM'!O107='Kontrollküsimustik - ISQM'!$Q$1,"",'Kontrollküsimustik - ISQM'!O107)</f>
        <v/>
      </c>
      <c r="G107" s="46" t="str">
        <f t="shared" si="4"/>
        <v/>
      </c>
      <c r="H107" s="47" t="str">
        <f>IF('Kontrollküsimustik - ISQM'!G107="x","x","")</f>
        <v/>
      </c>
      <c r="I107" s="47" t="str">
        <f>IF('Kontrollküsimustik - ISQM'!H107="x","x","")</f>
        <v/>
      </c>
      <c r="J107" s="46" t="str">
        <f t="shared" si="5"/>
        <v/>
      </c>
      <c r="K107" s="47" t="str">
        <f>IF('Kontrollküsimustik - ISQM'!L107="x","x","")</f>
        <v/>
      </c>
      <c r="L107" s="47" t="str">
        <f>IF('Kontrollküsimustik - ISQM'!M107="x","x","")</f>
        <v/>
      </c>
    </row>
    <row r="108" ht="75" spans="1:12">
      <c r="A108" s="48">
        <f>'Kontrollküsimustik - ISQM'!A108</f>
        <v>94</v>
      </c>
      <c r="B108" s="49"/>
      <c r="C108" s="50" t="str">
        <f>'Kontrollküsimustik - ISQM'!C108</f>
        <v>ISQM(EE)1-31</v>
      </c>
      <c r="D108" s="51" t="str">
        <f>'Kontrollküsimustik - ISQM'!E108</f>
        <v>(a) töövõtu meeskonnad saavad aru töövõttudega seotud kohustustest ja täidavad neid, sealhulgas on rakendatavuse korral töövõtu partneritel üldine kohustus seoses töövõtu kvaliteedi juhtimise ja saavutamisega ning piisava ja asjakohase kaasatusega kogu töövõtu vältel;</v>
      </c>
      <c r="E108" s="52" t="str">
        <f>IF('Kontrollküsimustik - ISQM'!P108='Kontrollküsimustik - ISQM'!$Q$1,"",'Kontrollküsimustik - ISQM'!P108)</f>
        <v/>
      </c>
      <c r="F108" s="52" t="str">
        <f>IF('Kontrollküsimustik - ISQM'!O108='Kontrollküsimustik - ISQM'!$Q$1,"",'Kontrollküsimustik - ISQM'!O108)</f>
        <v/>
      </c>
      <c r="G108" s="46" t="str">
        <f t="shared" si="4"/>
        <v/>
      </c>
      <c r="H108" s="47" t="str">
        <f>IF('Kontrollküsimustik - ISQM'!G108="x","x","")</f>
        <v/>
      </c>
      <c r="I108" s="47" t="str">
        <f>IF('Kontrollküsimustik - ISQM'!H108="x","x","")</f>
        <v/>
      </c>
      <c r="J108" s="46" t="str">
        <f t="shared" si="5"/>
        <v/>
      </c>
      <c r="K108" s="47" t="str">
        <f>IF('Kontrollküsimustik - ISQM'!L108="x","x","")</f>
        <v/>
      </c>
      <c r="L108" s="47" t="str">
        <f>IF('Kontrollküsimustik - ISQM'!M108="x","x","")</f>
        <v/>
      </c>
    </row>
    <row r="109" ht="90" spans="1:12">
      <c r="A109" s="48">
        <f>'Kontrollküsimustik - ISQM'!A109</f>
        <v>95</v>
      </c>
      <c r="B109" s="49"/>
      <c r="C109" s="50" t="str">
        <f>'Kontrollküsimustik - ISQM'!C109</f>
        <v>ISQM(EE)1-31</v>
      </c>
      <c r="D109" s="51" t="str">
        <f>'Kontrollküsimustik - ISQM'!E109</f>
        <v>(b) töövõtu meeskondade suunamise ja järelevalve ning tehtud töö ülevaatamise olemus, ajastus ja ulatus on töövõttude olemust ja tingimusi ning töövõtu meeskondadele määratud või kättesaadavaks tehtud ressursse arvesse võttes asjakohane ning töövõtu meeskonna vähem kogenud liikmete tehtav töö on suunatud, järelevalvatud ja ülevaadatud töövõtu meeskonna enam kogenud liikmete poolt;</v>
      </c>
      <c r="E109" s="52" t="str">
        <f>IF('Kontrollküsimustik - ISQM'!P109='Kontrollküsimustik - ISQM'!$Q$1,"",'Kontrollküsimustik - ISQM'!P109)</f>
        <v/>
      </c>
      <c r="F109" s="52" t="str">
        <f>IF('Kontrollküsimustik - ISQM'!O109='Kontrollküsimustik - ISQM'!$Q$1,"",'Kontrollküsimustik - ISQM'!O109)</f>
        <v/>
      </c>
      <c r="G109" s="46" t="str">
        <f t="shared" si="4"/>
        <v/>
      </c>
      <c r="H109" s="47" t="str">
        <f>IF('Kontrollküsimustik - ISQM'!G109="x","x","")</f>
        <v/>
      </c>
      <c r="I109" s="47" t="str">
        <f>IF('Kontrollküsimustik - ISQM'!H109="x","x","")</f>
        <v/>
      </c>
      <c r="J109" s="46" t="str">
        <f t="shared" si="5"/>
        <v/>
      </c>
      <c r="K109" s="47" t="str">
        <f>IF('Kontrollküsimustik - ISQM'!L109="x","x","")</f>
        <v/>
      </c>
      <c r="L109" s="47" t="str">
        <f>IF('Kontrollküsimustik - ISQM'!M109="x","x","")</f>
        <v/>
      </c>
    </row>
    <row r="110" ht="30" spans="1:12">
      <c r="A110" s="48">
        <f>'Kontrollküsimustik - ISQM'!A110</f>
        <v>96</v>
      </c>
      <c r="B110" s="49"/>
      <c r="C110" s="50" t="str">
        <f>'Kontrollküsimustik - ISQM'!C110</f>
        <v>ISQM(EE)1-31</v>
      </c>
      <c r="D110" s="51" t="str">
        <f>'Kontrollküsimustik - ISQM'!E110</f>
        <v>(c) töövõtu meeskonnad rakendavad asjakohast kutsealast otsustust ja töövõtu tüübile rakendatavuse korral kutsealast skeptitsismi;</v>
      </c>
      <c r="E110" s="52" t="str">
        <f>IF('Kontrollküsimustik - ISQM'!P110='Kontrollküsimustik - ISQM'!$Q$1,"",'Kontrollküsimustik - ISQM'!P110)</f>
        <v/>
      </c>
      <c r="F110" s="52" t="str">
        <f>IF('Kontrollküsimustik - ISQM'!O110='Kontrollküsimustik - ISQM'!$Q$1,"",'Kontrollküsimustik - ISQM'!O110)</f>
        <v/>
      </c>
      <c r="G110" s="46" t="str">
        <f t="shared" si="4"/>
        <v/>
      </c>
      <c r="H110" s="47" t="str">
        <f>IF('Kontrollküsimustik - ISQM'!G110="x","x","")</f>
        <v/>
      </c>
      <c r="I110" s="47" t="str">
        <f>IF('Kontrollküsimustik - ISQM'!H110="x","x","")</f>
        <v/>
      </c>
      <c r="J110" s="46" t="str">
        <f t="shared" si="5"/>
        <v/>
      </c>
      <c r="K110" s="47" t="str">
        <f>IF('Kontrollküsimustik - ISQM'!L110="x","x","")</f>
        <v/>
      </c>
      <c r="L110" s="47" t="str">
        <f>IF('Kontrollküsimustik - ISQM'!M110="x","x","")</f>
        <v/>
      </c>
    </row>
    <row r="111" ht="30" spans="1:12">
      <c r="A111" s="48">
        <f>'Kontrollküsimustik - ISQM'!A111</f>
        <v>97</v>
      </c>
      <c r="B111" s="49"/>
      <c r="C111" s="50" t="str">
        <f>'Kontrollküsimustik - ISQM'!C111</f>
        <v>ISQM(EE)1-31</v>
      </c>
      <c r="D111" s="51" t="str">
        <f>'Kontrollküsimustik - ISQM'!E111</f>
        <v>(d) keeruliste või vaidlust tekitavate asjaolude üle konsulteeritakse ja kokkulepitud kokkuvõtteid rakendatakse;</v>
      </c>
      <c r="E111" s="52" t="str">
        <f>IF('Kontrollküsimustik - ISQM'!P111='Kontrollküsimustik - ISQM'!$Q$1,"",'Kontrollküsimustik - ISQM'!P111)</f>
        <v/>
      </c>
      <c r="F111" s="52" t="str">
        <f>IF('Kontrollküsimustik - ISQM'!O111='Kontrollküsimustik - ISQM'!$Q$1,"",'Kontrollküsimustik - ISQM'!O111)</f>
        <v/>
      </c>
      <c r="G111" s="46" t="str">
        <f t="shared" si="4"/>
        <v/>
      </c>
      <c r="H111" s="47" t="str">
        <f>IF('Kontrollküsimustik - ISQM'!G111="x","x","")</f>
        <v/>
      </c>
      <c r="I111" s="47" t="str">
        <f>IF('Kontrollküsimustik - ISQM'!H111="x","x","")</f>
        <v/>
      </c>
      <c r="J111" s="46" t="str">
        <f t="shared" si="5"/>
        <v/>
      </c>
      <c r="K111" s="47" t="str">
        <f>IF('Kontrollküsimustik - ISQM'!L111="x","x","")</f>
        <v/>
      </c>
      <c r="L111" s="47" t="str">
        <f>IF('Kontrollküsimustik - ISQM'!M111="x","x","")</f>
        <v/>
      </c>
    </row>
    <row r="112" ht="75" spans="1:12">
      <c r="A112" s="48">
        <f>'Kontrollküsimustik - ISQM'!A112</f>
        <v>98</v>
      </c>
      <c r="B112" s="49"/>
      <c r="C112" s="50" t="str">
        <f>'Kontrollküsimustik - ISQM'!C112</f>
        <v>ISQM(EE)1-31</v>
      </c>
      <c r="D112" s="51" t="str">
        <f>'Kontrollküsimustik - ISQM'!E112</f>
        <v>(e) ettevõtte tähelepanu juhitakse eriarvamustele, mis kerkivad esile töövõtu meeskonna sees või töövõtu meeskonna ja töövõtu kvaliteedi ülevaataja või selliste üksikisikute vahel, kes viivad ettevõtte kvaliteedijuhtimise süsteemis läbi tegevusi, ja need lahendatakse;</v>
      </c>
      <c r="E112" s="52" t="str">
        <f>IF('Kontrollküsimustik - ISQM'!P112='Kontrollküsimustik - ISQM'!$Q$1,"",'Kontrollküsimustik - ISQM'!P112)</f>
        <v/>
      </c>
      <c r="F112" s="52" t="str">
        <f>IF('Kontrollküsimustik - ISQM'!O112='Kontrollküsimustik - ISQM'!$Q$1,"",'Kontrollküsimustik - ISQM'!O112)</f>
        <v/>
      </c>
      <c r="G112" s="46" t="str">
        <f t="shared" si="4"/>
        <v/>
      </c>
      <c r="H112" s="47" t="str">
        <f>IF('Kontrollküsimustik - ISQM'!G112="x","x","")</f>
        <v/>
      </c>
      <c r="I112" s="47" t="str">
        <f>IF('Kontrollküsimustik - ISQM'!H112="x","x","")</f>
        <v/>
      </c>
      <c r="J112" s="46" t="str">
        <f t="shared" si="5"/>
        <v/>
      </c>
      <c r="K112" s="47" t="str">
        <f>IF('Kontrollküsimustik - ISQM'!L112="x","x","")</f>
        <v/>
      </c>
      <c r="L112" s="47" t="str">
        <f>IF('Kontrollküsimustik - ISQM'!M112="x","x","")</f>
        <v/>
      </c>
    </row>
    <row r="113" ht="60" spans="1:12">
      <c r="A113" s="48">
        <f>'Kontrollküsimustik - ISQM'!A113</f>
        <v>99</v>
      </c>
      <c r="B113" s="49"/>
      <c r="C113" s="50" t="str">
        <f>'Kontrollküsimustik - ISQM'!C113</f>
        <v>ISQM(EE)1-31</v>
      </c>
      <c r="D113" s="51" t="str">
        <f>'Kontrollküsimustik - ISQM'!E113</f>
        <v>(f) töövõtu dokumentatsioon pannakse kokku õigel ajal pärast töövõtuaruande kuupäeva ning seda hoitakse ja säilitatakse asjakohaselt, et täita ettevõtte vajadused ja olla vastavuses seaduse, regulatsiooni, asjassepuutuvate eetikanõuete või kutsestandarditega.</v>
      </c>
      <c r="E113" s="52" t="str">
        <f>IF('Kontrollküsimustik - ISQM'!P113='Kontrollküsimustik - ISQM'!$Q$1,"",'Kontrollküsimustik - ISQM'!P113)</f>
        <v/>
      </c>
      <c r="F113" s="52" t="str">
        <f>IF('Kontrollküsimustik - ISQM'!O113='Kontrollküsimustik - ISQM'!$Q$1,"",'Kontrollküsimustik - ISQM'!O113)</f>
        <v/>
      </c>
      <c r="G113" s="46" t="str">
        <f t="shared" si="4"/>
        <v/>
      </c>
      <c r="H113" s="47" t="str">
        <f>IF('Kontrollküsimustik - ISQM'!G113="x","x","")</f>
        <v/>
      </c>
      <c r="I113" s="47" t="str">
        <f>IF('Kontrollküsimustik - ISQM'!H113="x","x","")</f>
        <v/>
      </c>
      <c r="J113" s="46" t="str">
        <f t="shared" si="5"/>
        <v/>
      </c>
      <c r="K113" s="47" t="str">
        <f>IF('Kontrollküsimustik - ISQM'!L113="x","x","")</f>
        <v/>
      </c>
      <c r="L113" s="47" t="str">
        <f>IF('Kontrollküsimustik - ISQM'!M113="x","x","")</f>
        <v/>
      </c>
    </row>
    <row r="114" ht="30" spans="1:12">
      <c r="A114" s="48">
        <f>'Kontrollküsimustik - ISQM'!A114</f>
        <v>100</v>
      </c>
      <c r="B114" s="49"/>
      <c r="C114" s="50" t="str">
        <f>'Kontrollküsimustik - ISQM'!C114</f>
        <v>ISQM(EE)1-34</v>
      </c>
      <c r="D114" s="51" t="str">
        <f>'Kontrollküsimustik - ISQM'!E114</f>
        <v>Vastuste väljatöötamisel ja rakendamisel kooskõlas lõiguga 26 peab ettevõte lisama järgmised vastused:</v>
      </c>
      <c r="E114" s="52" t="str">
        <f>IF('Kontrollküsimustik - ISQM'!P114='Kontrollküsimustik - ISQM'!$Q$1,"",'Kontrollküsimustik - ISQM'!P114)</f>
        <v/>
      </c>
      <c r="F114" s="52" t="str">
        <f>IF('Kontrollküsimustik - ISQM'!O114='Kontrollküsimustik - ISQM'!$Q$1,"",'Kontrollküsimustik - ISQM'!O114)</f>
        <v/>
      </c>
      <c r="G114" s="46" t="str">
        <f t="shared" si="4"/>
        <v/>
      </c>
      <c r="H114" s="47" t="str">
        <f>IF('Kontrollküsimustik - ISQM'!G114="x","x","")</f>
        <v/>
      </c>
      <c r="I114" s="47" t="str">
        <f>IF('Kontrollküsimustik - ISQM'!H114="x","x","")</f>
        <v/>
      </c>
      <c r="J114" s="46" t="str">
        <f t="shared" si="5"/>
        <v/>
      </c>
      <c r="K114" s="47" t="str">
        <f>IF('Kontrollküsimustik - ISQM'!L114="x","x","")</f>
        <v/>
      </c>
      <c r="L114" s="47" t="str">
        <f>IF('Kontrollküsimustik - ISQM'!M114="x","x","")</f>
        <v/>
      </c>
    </row>
    <row r="115" ht="45" spans="1:12">
      <c r="A115" s="48">
        <f>'Kontrollküsimustik - ISQM'!A115</f>
        <v>101</v>
      </c>
      <c r="B115" s="49"/>
      <c r="C115" s="50" t="str">
        <f>'Kontrollküsimustik - ISQM'!C115</f>
        <v>ISQM(EE)1-34</v>
      </c>
      <c r="D115" s="51" t="str">
        <f>'Kontrollküsimustik - ISQM'!E115</f>
        <v>(f) ettevõte kehtestab poliitikad või protseduurid, mis käsitlevad töövõtu kvaliteedi ülevaatusi kooskõlas standardiga ISQM 2 ja nõuavad töövõtu kvaliteedi ülevaatust:</v>
      </c>
      <c r="E115" s="52" t="str">
        <f>IF('Kontrollküsimustik - ISQM'!P115='Kontrollküsimustik - ISQM'!$Q$1,"",'Kontrollküsimustik - ISQM'!P115)</f>
        <v/>
      </c>
      <c r="F115" s="52" t="str">
        <f>IF('Kontrollküsimustik - ISQM'!O115='Kontrollküsimustik - ISQM'!$Q$1,"",'Kontrollküsimustik - ISQM'!O115)</f>
        <v/>
      </c>
      <c r="G115" s="46" t="str">
        <f t="shared" si="4"/>
        <v/>
      </c>
      <c r="H115" s="47" t="str">
        <f>IF('Kontrollküsimustik - ISQM'!G115="x","x","")</f>
        <v/>
      </c>
      <c r="I115" s="47" t="str">
        <f>IF('Kontrollküsimustik - ISQM'!H115="x","x","")</f>
        <v/>
      </c>
      <c r="J115" s="46" t="str">
        <f t="shared" si="5"/>
        <v/>
      </c>
      <c r="K115" s="47" t="str">
        <f>IF('Kontrollküsimustik - ISQM'!L115="x","x","")</f>
        <v/>
      </c>
      <c r="L115" s="47" t="str">
        <f>IF('Kontrollküsimustik - ISQM'!M115="x","x","")</f>
        <v/>
      </c>
    </row>
    <row r="116" ht="30" spans="1:12">
      <c r="A116" s="48">
        <f>'Kontrollküsimustik - ISQM'!A116</f>
        <v>102</v>
      </c>
      <c r="B116" s="49"/>
      <c r="C116" s="50" t="str">
        <f>'Kontrollküsimustik - ISQM'!C116</f>
        <v>ISQM(EE)1-34</v>
      </c>
      <c r="D116" s="51" t="str">
        <f>'Kontrollküsimustik - ISQM'!E116</f>
        <v>(i) börsinimekirja kantud majandusüksuste finantsaruannete auditite puhul;</v>
      </c>
      <c r="E116" s="52" t="str">
        <f>IF('Kontrollküsimustik - ISQM'!P116='Kontrollküsimustik - ISQM'!$Q$1,"",'Kontrollküsimustik - ISQM'!P116)</f>
        <v/>
      </c>
      <c r="F116" s="52" t="str">
        <f>IF('Kontrollküsimustik - ISQM'!O116='Kontrollküsimustik - ISQM'!$Q$1,"",'Kontrollküsimustik - ISQM'!O116)</f>
        <v/>
      </c>
      <c r="G116" s="46" t="str">
        <f t="shared" si="4"/>
        <v/>
      </c>
      <c r="H116" s="47" t="str">
        <f>IF('Kontrollküsimustik - ISQM'!G116="x","x","")</f>
        <v/>
      </c>
      <c r="I116" s="47" t="str">
        <f>IF('Kontrollküsimustik - ISQM'!H116="x","x","")</f>
        <v/>
      </c>
      <c r="J116" s="46" t="str">
        <f t="shared" si="5"/>
        <v/>
      </c>
      <c r="K116" s="47" t="str">
        <f>IF('Kontrollküsimustik - ISQM'!L116="x","x","")</f>
        <v/>
      </c>
      <c r="L116" s="47" t="str">
        <f>IF('Kontrollküsimustik - ISQM'!M116="x","x","")</f>
        <v/>
      </c>
    </row>
    <row r="117" ht="30" spans="1:12">
      <c r="A117" s="48">
        <f>'Kontrollküsimustik - ISQM'!A117</f>
        <v>103</v>
      </c>
      <c r="B117" s="49"/>
      <c r="C117" s="50" t="str">
        <f>'Kontrollküsimustik - ISQM'!C117</f>
        <v>ISQM(EE)1-34</v>
      </c>
      <c r="D117" s="51" t="str">
        <f>'Kontrollküsimustik - ISQM'!E117</f>
        <v>(ii) auditite või muude töövõttude puhul, mille korral on töövõtu kvaliteedi ülevaatus nõutav seaduse või regulatsiooni alusel, ning</v>
      </c>
      <c r="E117" s="52" t="str">
        <f>IF('Kontrollküsimustik - ISQM'!P117='Kontrollküsimustik - ISQM'!$Q$1,"",'Kontrollküsimustik - ISQM'!P117)</f>
        <v/>
      </c>
      <c r="F117" s="52" t="str">
        <f>IF('Kontrollküsimustik - ISQM'!O117='Kontrollküsimustik - ISQM'!$Q$1,"",'Kontrollküsimustik - ISQM'!O117)</f>
        <v/>
      </c>
      <c r="G117" s="46" t="str">
        <f t="shared" si="4"/>
        <v/>
      </c>
      <c r="H117" s="47" t="str">
        <f>IF('Kontrollküsimustik - ISQM'!G117="x","x","")</f>
        <v/>
      </c>
      <c r="I117" s="47" t="str">
        <f>IF('Kontrollküsimustik - ISQM'!H117="x","x","")</f>
        <v/>
      </c>
      <c r="J117" s="46" t="str">
        <f t="shared" si="5"/>
        <v/>
      </c>
      <c r="K117" s="47" t="str">
        <f>IF('Kontrollküsimustik - ISQM'!L117="x","x","")</f>
        <v/>
      </c>
      <c r="L117" s="47" t="str">
        <f>IF('Kontrollküsimustik - ISQM'!M117="x","x","")</f>
        <v/>
      </c>
    </row>
    <row r="118" ht="45" spans="1:12">
      <c r="A118" s="48">
        <f>'Kontrollküsimustik - ISQM'!A118</f>
        <v>104</v>
      </c>
      <c r="B118" s="49"/>
      <c r="C118" s="50" t="str">
        <f>'Kontrollküsimustik - ISQM'!C118</f>
        <v>ISQM(EE)1-34</v>
      </c>
      <c r="D118" s="51" t="str">
        <f>'Kontrollküsimustik - ISQM'!E118</f>
        <v>(iii) auditite või muude töövõttude puhul, mille korral määrab ettevõte kindlaks, et töövõtu kvaliteedi ülevaatus on ühe või mitme kvaliteediriski käsitlemiseks asjakohane vastus.</v>
      </c>
      <c r="E118" s="52" t="str">
        <f>IF('Kontrollküsimustik - ISQM'!P118='Kontrollküsimustik - ISQM'!$Q$1,"",'Kontrollküsimustik - ISQM'!P118)</f>
        <v/>
      </c>
      <c r="F118" s="52" t="str">
        <f>IF('Kontrollküsimustik - ISQM'!O118='Kontrollküsimustik - ISQM'!$Q$1,"",'Kontrollküsimustik - ISQM'!O118)</f>
        <v/>
      </c>
      <c r="G118" s="46" t="str">
        <f t="shared" si="4"/>
        <v/>
      </c>
      <c r="H118" s="47" t="str">
        <f>IF('Kontrollküsimustik - ISQM'!G118="x","x","")</f>
        <v/>
      </c>
      <c r="I118" s="47" t="str">
        <f>IF('Kontrollküsimustik - ISQM'!H118="x","x","")</f>
        <v/>
      </c>
      <c r="J118" s="46" t="str">
        <f t="shared" si="5"/>
        <v/>
      </c>
      <c r="K118" s="47" t="str">
        <f>IF('Kontrollküsimustik - ISQM'!L118="x","x","")</f>
        <v/>
      </c>
      <c r="L118" s="47" t="str">
        <f>IF('Kontrollküsimustik - ISQM'!M118="x","x","")</f>
        <v/>
      </c>
    </row>
    <row r="119" ht="30" spans="1:12">
      <c r="A119" s="48">
        <f>'Kontrollküsimustik - ISQM'!A119</f>
        <v>105</v>
      </c>
      <c r="B119" s="49"/>
      <c r="C119" s="50" t="str">
        <f>'Kontrollküsimustik - ISQM'!C119</f>
        <v>ISQM(EE)1-34.D1</v>
      </c>
      <c r="D119" s="51" t="str">
        <f>'Kontrollküsimustik - ISQM'!E119</f>
        <v>Ettevõte, kes viib läbi kohustuslikke auditeid, peab täiendavalt lisama järgmised vastused: Töövõtu läbiviimine;</v>
      </c>
      <c r="E119" s="52" t="str">
        <f>IF('Kontrollküsimustik - ISQM'!P119='Kontrollküsimustik - ISQM'!$Q$1,"",'Kontrollküsimustik - ISQM'!P119)</f>
        <v/>
      </c>
      <c r="F119" s="52" t="str">
        <f>IF('Kontrollküsimustik - ISQM'!O119='Kontrollküsimustik - ISQM'!$Q$1,"",'Kontrollküsimustik - ISQM'!O119)</f>
        <v/>
      </c>
      <c r="G119" s="46" t="str">
        <f t="shared" si="4"/>
        <v/>
      </c>
      <c r="H119" s="47" t="str">
        <f>IF('Kontrollküsimustik - ISQM'!G119="x","x","")</f>
        <v/>
      </c>
      <c r="I119" s="47" t="str">
        <f>IF('Kontrollküsimustik - ISQM'!H119="x","x","")</f>
        <v/>
      </c>
      <c r="J119" s="46" t="str">
        <f t="shared" si="5"/>
        <v/>
      </c>
      <c r="K119" s="47" t="str">
        <f>IF('Kontrollküsimustik - ISQM'!L119="x","x","")</f>
        <v/>
      </c>
      <c r="L119" s="47" t="str">
        <f>IF('Kontrollküsimustik - ISQM'!M119="x","x","")</f>
        <v/>
      </c>
    </row>
    <row r="120" spans="1:12">
      <c r="A120" s="48">
        <f>'Kontrollküsimustik - ISQM'!A120</f>
        <v>106</v>
      </c>
      <c r="B120" s="49"/>
      <c r="C120" s="50" t="str">
        <f>'Kontrollküsimustik - ISQM'!C120</f>
        <v>ISQM(EE)1-34.D1</v>
      </c>
      <c r="D120" s="51" t="str">
        <f>'Kontrollküsimustik - ISQM'!E120</f>
        <v>c) Kohustuslike auditite puhul ettevõte peab:</v>
      </c>
      <c r="E120" s="52" t="str">
        <f>IF('Kontrollküsimustik - ISQM'!P120='Kontrollküsimustik - ISQM'!$Q$1,"",'Kontrollküsimustik - ISQM'!P120)</f>
        <v/>
      </c>
      <c r="F120" s="52" t="str">
        <f>IF('Kontrollküsimustik - ISQM'!O120='Kontrollküsimustik - ISQM'!$Q$1,"",'Kontrollküsimustik - ISQM'!O120)</f>
        <v/>
      </c>
      <c r="G120" s="46" t="str">
        <f t="shared" si="4"/>
        <v/>
      </c>
      <c r="H120" s="47" t="str">
        <f>IF('Kontrollküsimustik - ISQM'!G120="x","x","")</f>
        <v/>
      </c>
      <c r="I120" s="47" t="str">
        <f>IF('Kontrollküsimustik - ISQM'!H120="x","x","")</f>
        <v/>
      </c>
      <c r="J120" s="46" t="str">
        <f t="shared" si="5"/>
        <v/>
      </c>
      <c r="K120" s="47" t="str">
        <f>IF('Kontrollküsimustik - ISQM'!L120="x","x","")</f>
        <v/>
      </c>
      <c r="L120" s="47" t="str">
        <f>IF('Kontrollküsimustik - ISQM'!M120="x","x","")</f>
        <v/>
      </c>
    </row>
    <row r="121" ht="75" spans="1:12">
      <c r="A121" s="48">
        <f>'Kontrollküsimustik - ISQM'!A121</f>
        <v>107</v>
      </c>
      <c r="B121" s="49"/>
      <c r="C121" s="50" t="str">
        <f>'Kontrollküsimustik - ISQM'!C121</f>
        <v>ISQM(EE)1-34.D1</v>
      </c>
      <c r="D121" s="51" t="str">
        <f>'Kontrollküsimustik - ISQM'!E121</f>
        <v>(i) kehtestama sisemise kvaliteedikontrolli süsteemi, et tagada kohustusliku auditi kvaliteet. Kvaliteedikontrolli süsteem peab hõlmama vähemalt lõigus 34.D1 c) (ii) sätestatud poliitikaid ja protseduure. Kvaliteedikontrolli süsteemi eest vastutav isik peab olema kvalifitseeritud vandeaudiitor;</v>
      </c>
      <c r="E121" s="52" t="str">
        <f>IF('Kontrollküsimustik - ISQM'!P121='Kontrollküsimustik - ISQM'!$Q$1,"",'Kontrollküsimustik - ISQM'!P121)</f>
        <v/>
      </c>
      <c r="F121" s="52" t="str">
        <f>IF('Kontrollküsimustik - ISQM'!O121='Kontrollküsimustik - ISQM'!$Q$1,"",'Kontrollküsimustik - ISQM'!O121)</f>
        <v/>
      </c>
      <c r="G121" s="46" t="str">
        <f t="shared" si="4"/>
        <v/>
      </c>
      <c r="H121" s="47" t="str">
        <f>IF('Kontrollküsimustik - ISQM'!G121="x","x","")</f>
        <v/>
      </c>
      <c r="I121" s="47" t="str">
        <f>IF('Kontrollküsimustik - ISQM'!H121="x","x","")</f>
        <v/>
      </c>
      <c r="J121" s="46" t="str">
        <f t="shared" si="5"/>
        <v/>
      </c>
      <c r="K121" s="47" t="str">
        <f>IF('Kontrollküsimustik - ISQM'!L121="x","x","")</f>
        <v/>
      </c>
      <c r="L121" s="47" t="str">
        <f>IF('Kontrollküsimustik - ISQM'!M121="x","x","")</f>
        <v/>
      </c>
    </row>
    <row r="122" ht="60" spans="1:12">
      <c r="A122" s="48">
        <f>'Kontrollküsimustik - ISQM'!A122</f>
        <v>108</v>
      </c>
      <c r="B122" s="49"/>
      <c r="C122" s="50" t="str">
        <f>'Kontrollküsimustik - ISQM'!C122</f>
        <v>ISQM(EE)1-34.D1</v>
      </c>
      <c r="D122" s="51" t="str">
        <f>'Kontrollküsimustik - ISQM'!E122</f>
        <v>(ii) kehtestama asjakohased poliitikad ja protseduurid kohustusliku auditi läbiviimiseks, töötajate juhendamiseks ning nende tegevuse järelevalveks ja kontrollimiseks ning lõikes 34.D1 d) osutatud audititoimiku struktuuri korraldamiseks;</v>
      </c>
      <c r="E122" s="52" t="str">
        <f>IF('Kontrollküsimustik - ISQM'!P122='Kontrollküsimustik - ISQM'!$Q$1,"",'Kontrollküsimustik - ISQM'!P122)</f>
        <v/>
      </c>
      <c r="F122" s="52" t="str">
        <f>IF('Kontrollküsimustik - ISQM'!O122='Kontrollküsimustik - ISQM'!$Q$1,"",'Kontrollküsimustik - ISQM'!O122)</f>
        <v/>
      </c>
      <c r="G122" s="46" t="str">
        <f t="shared" si="4"/>
        <v/>
      </c>
      <c r="H122" s="47" t="str">
        <f>IF('Kontrollküsimustik - ISQM'!G122="x","x","")</f>
        <v/>
      </c>
      <c r="I122" s="47" t="str">
        <f>IF('Kontrollküsimustik - ISQM'!H122="x","x","")</f>
        <v/>
      </c>
      <c r="J122" s="46" t="str">
        <f t="shared" si="5"/>
        <v/>
      </c>
      <c r="K122" s="47" t="str">
        <f>IF('Kontrollküsimustik - ISQM'!L122="x","x","")</f>
        <v/>
      </c>
      <c r="L122" s="47" t="str">
        <f>IF('Kontrollküsimustik - ISQM'!M122="x","x","")</f>
        <v/>
      </c>
    </row>
    <row r="123" ht="45" spans="1:12">
      <c r="A123" s="48">
        <f>'Kontrollküsimustik - ISQM'!A123</f>
        <v>109</v>
      </c>
      <c r="B123" s="49"/>
      <c r="C123" s="50" t="str">
        <f>'Kontrollküsimustik - ISQM'!C123</f>
        <v>ISQM(EE)1-34.D1</v>
      </c>
      <c r="D123" s="51" t="str">
        <f>'Kontrollküsimustik - ISQM'!E123</f>
        <v>(iii) kasutama asjakohaseid süsteeme, ressursse ja korda, et tagada oma kohustusliku auditi toimingute teostamisel pidevus ja regulaarsus.</v>
      </c>
      <c r="E123" s="52" t="str">
        <f>IF('Kontrollküsimustik - ISQM'!P123='Kontrollküsimustik - ISQM'!$Q$1,"",'Kontrollküsimustik - ISQM'!P123)</f>
        <v/>
      </c>
      <c r="F123" s="52" t="str">
        <f>IF('Kontrollküsimustik - ISQM'!O123='Kontrollküsimustik - ISQM'!$Q$1,"",'Kontrollküsimustik - ISQM'!O123)</f>
        <v/>
      </c>
      <c r="G123" s="46" t="str">
        <f t="shared" si="4"/>
        <v/>
      </c>
      <c r="H123" s="47" t="str">
        <f>IF('Kontrollküsimustik - ISQM'!G123="x","x","")</f>
        <v/>
      </c>
      <c r="I123" s="47" t="str">
        <f>IF('Kontrollküsimustik - ISQM'!H123="x","x","")</f>
        <v/>
      </c>
      <c r="J123" s="46" t="str">
        <f t="shared" si="5"/>
        <v/>
      </c>
      <c r="K123" s="47" t="str">
        <f>IF('Kontrollküsimustik - ISQM'!L123="x","x","")</f>
        <v/>
      </c>
      <c r="L123" s="47" t="str">
        <f>IF('Kontrollküsimustik - ISQM'!M123="x","x","")</f>
        <v/>
      </c>
    </row>
    <row r="124" ht="30" spans="1:12">
      <c r="A124" s="48">
        <f>'Kontrollküsimustik - ISQM'!A124</f>
        <v>110</v>
      </c>
      <c r="B124" s="49"/>
      <c r="C124" s="50" t="str">
        <f>'Kontrollküsimustik - ISQM'!C124</f>
        <v>ISQM(EE)1-34.D1</v>
      </c>
      <c r="D124" s="51" t="str">
        <f>'Kontrollküsimustik - ISQM'!E124</f>
        <v>d) Ettevõte peab koostama iga kohustusliku auditi kohta auditi toimiku.</v>
      </c>
      <c r="E124" s="52" t="str">
        <f>IF('Kontrollküsimustik - ISQM'!P124='Kontrollküsimustik - ISQM'!$Q$1,"",'Kontrollküsimustik - ISQM'!P124)</f>
        <v/>
      </c>
      <c r="F124" s="52" t="str">
        <f>IF('Kontrollküsimustik - ISQM'!O124='Kontrollküsimustik - ISQM'!$Q$1,"",'Kontrollküsimustik - ISQM'!O124)</f>
        <v/>
      </c>
      <c r="G124" s="46" t="str">
        <f t="shared" si="4"/>
        <v/>
      </c>
      <c r="H124" s="47" t="str">
        <f>IF('Kontrollküsimustik - ISQM'!G124="x","x","")</f>
        <v/>
      </c>
      <c r="I124" s="47" t="str">
        <f>IF('Kontrollküsimustik - ISQM'!H124="x","x","")</f>
        <v/>
      </c>
      <c r="J124" s="46" t="str">
        <f t="shared" si="5"/>
        <v/>
      </c>
      <c r="K124" s="47" t="str">
        <f>IF('Kontrollküsimustik - ISQM'!L124="x","x","")</f>
        <v/>
      </c>
      <c r="L124" s="47" t="str">
        <f>IF('Kontrollküsimustik - ISQM'!M124="x","x","")</f>
        <v/>
      </c>
    </row>
    <row r="125" ht="60" spans="1:12">
      <c r="A125" s="48">
        <f>'Kontrollküsimustik - ISQM'!A125</f>
        <v>111</v>
      </c>
      <c r="B125" s="49"/>
      <c r="C125" s="50" t="str">
        <f>'Kontrollküsimustik - ISQM'!C125</f>
        <v>ISQM(EE)1-34.D1</v>
      </c>
      <c r="D125" s="51" t="str">
        <f>'Kontrollküsimustik - ISQM'!E125</f>
        <v>Auditi toimikus dokumenteeritakse vähemalt auditiks ettevalmistamise ja sõltumatust ohustavate ohtude hindamise andmed ja kui see on kohaldatav, siis määruse (EL) nr 537/2014 artiklite 6–8 kohaselt saadud andmed.</v>
      </c>
      <c r="E125" s="52" t="str">
        <f>IF('Kontrollküsimustik - ISQM'!P125='Kontrollküsimustik - ISQM'!$Q$1,"",'Kontrollküsimustik - ISQM'!P125)</f>
        <v/>
      </c>
      <c r="F125" s="52" t="str">
        <f>IF('Kontrollküsimustik - ISQM'!O125='Kontrollküsimustik - ISQM'!$Q$1,"",'Kontrollküsimustik - ISQM'!O125)</f>
        <v/>
      </c>
      <c r="G125" s="46" t="str">
        <f t="shared" si="4"/>
        <v/>
      </c>
      <c r="H125" s="47" t="str">
        <f>IF('Kontrollküsimustik - ISQM'!G125="x","x","")</f>
        <v/>
      </c>
      <c r="I125" s="47" t="str">
        <f>IF('Kontrollküsimustik - ISQM'!H125="x","x","")</f>
        <v/>
      </c>
      <c r="J125" s="46" t="str">
        <f t="shared" si="5"/>
        <v/>
      </c>
      <c r="K125" s="47" t="str">
        <f>IF('Kontrollküsimustik - ISQM'!L125="x","x","")</f>
        <v/>
      </c>
      <c r="L125" s="47" t="str">
        <f>IF('Kontrollküsimustik - ISQM'!M125="x","x","")</f>
        <v/>
      </c>
    </row>
    <row r="126" ht="75" spans="1:12">
      <c r="A126" s="48">
        <f>'Kontrollküsimustik - ISQM'!A126</f>
        <v>112</v>
      </c>
      <c r="B126" s="49"/>
      <c r="C126" s="50" t="str">
        <f>'Kontrollküsimustik - ISQM'!C126</f>
        <v>ISQM(EE)1-34.D1</v>
      </c>
      <c r="D126" s="51" t="str">
        <f>'Kontrollküsimustik - ISQM'!E126</f>
        <v>Ettevõte säilitab kõik muud andmed ja dokumendid, mis on olulised toetamaks vandeaudiitori aruannet ja kui see on kohaldatav, siis määruse (EL) nr 537/2014 artiklites 10 ja 11 osutatud audiitori aruandeid ning jälgimaks vastavust direktiivile 2014/56/EL ja muudele kohaldatavate õigusnormidele.</v>
      </c>
      <c r="E126" s="52" t="str">
        <f>IF('Kontrollküsimustik - ISQM'!P126='Kontrollküsimustik - ISQM'!$Q$1,"",'Kontrollküsimustik - ISQM'!P126)</f>
        <v/>
      </c>
      <c r="F126" s="52" t="str">
        <f>IF('Kontrollküsimustik - ISQM'!O126='Kontrollküsimustik - ISQM'!$Q$1,"",'Kontrollküsimustik - ISQM'!O126)</f>
        <v/>
      </c>
      <c r="G126" s="46" t="str">
        <f t="shared" si="4"/>
        <v/>
      </c>
      <c r="H126" s="47" t="str">
        <f>IF('Kontrollküsimustik - ISQM'!G126="x","x","")</f>
        <v/>
      </c>
      <c r="I126" s="47" t="str">
        <f>IF('Kontrollküsimustik - ISQM'!H126="x","x","")</f>
        <v/>
      </c>
      <c r="J126" s="46" t="str">
        <f t="shared" si="5"/>
        <v/>
      </c>
      <c r="K126" s="47" t="str">
        <f>IF('Kontrollküsimustik - ISQM'!L126="x","x","")</f>
        <v/>
      </c>
      <c r="L126" s="47" t="str">
        <f>IF('Kontrollküsimustik - ISQM'!M126="x","x","")</f>
        <v/>
      </c>
    </row>
    <row r="127" ht="45" spans="1:12">
      <c r="A127" s="48">
        <f>'Kontrollküsimustik - ISQM'!A127</f>
        <v>113</v>
      </c>
      <c r="B127" s="49"/>
      <c r="C127" s="50" t="str">
        <f>'Kontrollküsimustik - ISQM'!C127</f>
        <v>ISQM(EE)1-34.D1</v>
      </c>
      <c r="D127" s="51" t="str">
        <f>'Kontrollküsimustik - ISQM'!E127</f>
        <v>Audititoimik suletakse hiljemalt 60 päeva pärast vandeaudiitori aruande ja kui see on kohaldatav, siis määruse (EL) 537/2014 art. 10 osutatud auditiaruande allkirjastamise kuupäeva.</v>
      </c>
      <c r="E127" s="52" t="str">
        <f>IF('Kontrollküsimustik - ISQM'!P127='Kontrollküsimustik - ISQM'!$Q$1,"",'Kontrollküsimustik - ISQM'!P127)</f>
        <v/>
      </c>
      <c r="F127" s="52" t="str">
        <f>IF('Kontrollküsimustik - ISQM'!O127='Kontrollküsimustik - ISQM'!$Q$1,"",'Kontrollküsimustik - ISQM'!O127)</f>
        <v/>
      </c>
      <c r="G127" s="46" t="str">
        <f t="shared" si="4"/>
        <v/>
      </c>
      <c r="H127" s="47" t="str">
        <f>IF('Kontrollküsimustik - ISQM'!G127="x","x","")</f>
        <v/>
      </c>
      <c r="I127" s="47" t="str">
        <f>IF('Kontrollküsimustik - ISQM'!H127="x","x","")</f>
        <v/>
      </c>
      <c r="J127" s="46" t="str">
        <f t="shared" si="5"/>
        <v/>
      </c>
      <c r="K127" s="47" t="str">
        <f>IF('Kontrollküsimustik - ISQM'!L127="x","x","")</f>
        <v/>
      </c>
      <c r="L127" s="47" t="str">
        <f>IF('Kontrollküsimustik - ISQM'!M127="x","x","")</f>
        <v/>
      </c>
    </row>
    <row r="128" ht="75" spans="1:12">
      <c r="A128" s="48">
        <f>'Kontrollküsimustik - ISQM'!A128</f>
        <v>114</v>
      </c>
      <c r="B128" s="49"/>
      <c r="C128" s="50" t="str">
        <f>'Kontrollküsimustik - ISQM'!C128</f>
        <v>ISQM(EE)1-34.D1</v>
      </c>
      <c r="D128" s="51" t="str">
        <f>'Kontrollküsimustik - ISQM'!E128</f>
        <v>e) Ettevõte peab säilitama iga auditikliendi kohta kliendikonto dokumendid, mis sisaldavad vähemalt kliendi nime, aadressi ja tegevuskoha, töövõtupartner(id) ning igal majandusaastal kohustusliku auditi eest võetud tasud ning muude teenuste eest võetud tasud.</v>
      </c>
      <c r="E128" s="52" t="str">
        <f>IF('Kontrollküsimustik - ISQM'!P128='Kontrollküsimustik - ISQM'!$Q$1,"",'Kontrollküsimustik - ISQM'!P128)</f>
        <v/>
      </c>
      <c r="F128" s="52" t="str">
        <f>IF('Kontrollküsimustik - ISQM'!O128='Kontrollküsimustik - ISQM'!$Q$1,"",'Kontrollküsimustik - ISQM'!O128)</f>
        <v/>
      </c>
      <c r="G128" s="46" t="str">
        <f t="shared" si="4"/>
        <v/>
      </c>
      <c r="H128" s="47" t="str">
        <f>IF('Kontrollküsimustik - ISQM'!G128="x","x","")</f>
        <v/>
      </c>
      <c r="I128" s="47" t="str">
        <f>IF('Kontrollküsimustik - ISQM'!H128="x","x","")</f>
        <v/>
      </c>
      <c r="J128" s="46" t="str">
        <f t="shared" si="5"/>
        <v/>
      </c>
      <c r="K128" s="47" t="str">
        <f>IF('Kontrollküsimustik - ISQM'!L128="x","x","")</f>
        <v/>
      </c>
      <c r="L128" s="47" t="str">
        <f>IF('Kontrollküsimustik - ISQM'!M128="x","x","")</f>
        <v/>
      </c>
    </row>
    <row r="129" spans="1:12">
      <c r="A129" s="41"/>
      <c r="B129" s="42"/>
      <c r="C129" s="43" t="str">
        <f>'Kontrollküsimustik - ISQM'!C129</f>
        <v>Ressursid</v>
      </c>
      <c r="D129" s="44"/>
      <c r="E129" s="45"/>
      <c r="F129" s="45"/>
      <c r="G129" s="46"/>
      <c r="H129" s="47"/>
      <c r="I129" s="47"/>
      <c r="J129" s="46"/>
      <c r="K129" s="47"/>
      <c r="L129" s="47"/>
    </row>
    <row r="130" ht="75" spans="1:12">
      <c r="A130" s="48">
        <f>'Kontrollküsimustik - ISQM'!A130</f>
        <v>115</v>
      </c>
      <c r="B130" s="49"/>
      <c r="C130" s="50" t="str">
        <f>'Kontrollküsimustik - ISQM'!C130</f>
        <v>ISQM(EE)1-32</v>
      </c>
      <c r="D130" s="51" t="str">
        <f>'Kontrollküsimustik - ISQM'!E130</f>
        <v>Ettevõte peab kehtestama järgmised kvaliteedieesmärgid, mis käsitlevad ressursside asjakohast hankimist, väljaarendamist, kasutamist, säilitamist, jaotamist ja määramist õigel ajal, et võimaldada kvaliteedijuhtimise süsteemi väljatöötamist, rakendamist ja kasutamist:</v>
      </c>
      <c r="E130" s="52" t="str">
        <f>IF('Kontrollküsimustik - ISQM'!P130='Kontrollküsimustik - ISQM'!$Q$1,"",'Kontrollküsimustik - ISQM'!P130)</f>
        <v/>
      </c>
      <c r="F130" s="52" t="str">
        <f>IF('Kontrollküsimustik - ISQM'!O130='Kontrollküsimustik - ISQM'!$Q$1,"",'Kontrollküsimustik - ISQM'!O130)</f>
        <v/>
      </c>
      <c r="G130" s="46" t="str">
        <f t="shared" si="4"/>
        <v/>
      </c>
      <c r="H130" s="47" t="str">
        <f>IF('Kontrollküsimustik - ISQM'!G130="x","x","")</f>
        <v/>
      </c>
      <c r="I130" s="47" t="str">
        <f>IF('Kontrollküsimustik - ISQM'!H130="x","x","")</f>
        <v/>
      </c>
      <c r="J130" s="46" t="str">
        <f t="shared" si="5"/>
        <v/>
      </c>
      <c r="K130" s="47" t="str">
        <f>IF('Kontrollküsimustik - ISQM'!L130="x","x","")</f>
        <v/>
      </c>
      <c r="L130" s="47" t="str">
        <f>IF('Kontrollküsimustik - ISQM'!M130="x","x","")</f>
        <v/>
      </c>
    </row>
    <row r="131" ht="45" spans="1:12">
      <c r="A131" s="48">
        <f>'Kontrollküsimustik - ISQM'!A131</f>
        <v>116</v>
      </c>
      <c r="B131" s="49"/>
      <c r="C131" s="50" t="str">
        <f>'Kontrollküsimustik - ISQM'!C131</f>
        <v>ISQM(EE)1-32</v>
      </c>
      <c r="D131" s="51" t="str">
        <f>'Kontrollküsimustik - ISQM'!E131</f>
        <v>inimressursid:
(a) personali võetakse tööle, arendatakse ja hoitakse tööl ning neil on pädevus ja võimekus:</v>
      </c>
      <c r="E131" s="52" t="str">
        <f>IF('Kontrollküsimustik - ISQM'!P131='Kontrollküsimustik - ISQM'!$Q$1,"",'Kontrollküsimustik - ISQM'!P131)</f>
        <v/>
      </c>
      <c r="F131" s="52" t="str">
        <f>IF('Kontrollküsimustik - ISQM'!O131='Kontrollküsimustik - ISQM'!$Q$1,"",'Kontrollküsimustik - ISQM'!O131)</f>
        <v/>
      </c>
      <c r="G131" s="46" t="str">
        <f t="shared" si="4"/>
        <v/>
      </c>
      <c r="H131" s="47" t="str">
        <f>IF('Kontrollküsimustik - ISQM'!G131="x","x","")</f>
        <v/>
      </c>
      <c r="I131" s="47" t="str">
        <f>IF('Kontrollküsimustik - ISQM'!H131="x","x","")</f>
        <v/>
      </c>
      <c r="J131" s="46" t="str">
        <f t="shared" si="5"/>
        <v/>
      </c>
      <c r="K131" s="47" t="str">
        <f>IF('Kontrollküsimustik - ISQM'!L131="x","x","")</f>
        <v/>
      </c>
      <c r="L131" s="47" t="str">
        <f>IF('Kontrollküsimustik - ISQM'!M131="x","x","")</f>
        <v/>
      </c>
    </row>
    <row r="132" ht="45" spans="1:12">
      <c r="A132" s="48">
        <f>'Kontrollküsimustik - ISQM'!A132</f>
        <v>117</v>
      </c>
      <c r="B132" s="49"/>
      <c r="C132" s="50" t="str">
        <f>'Kontrollküsimustik - ISQM'!C132</f>
        <v>ISQM(EE)1-32</v>
      </c>
      <c r="D132" s="51" t="str">
        <f>'Kontrollküsimustik - ISQM'!E132</f>
        <v>(i) kvaliteetsete töövõttude järjepidevaks läbiviimiseks, sealhulgas teadmised või kogemused, mis on ettevõtte läbiviidavate töövõttude seisukohast asjassepuutuvad, või</v>
      </c>
      <c r="E132" s="52" t="str">
        <f>IF('Kontrollküsimustik - ISQM'!P132='Kontrollküsimustik - ISQM'!$Q$1,"",'Kontrollküsimustik - ISQM'!P132)</f>
        <v/>
      </c>
      <c r="F132" s="52" t="str">
        <f>IF('Kontrollküsimustik - ISQM'!O132='Kontrollküsimustik - ISQM'!$Q$1,"",'Kontrollküsimustik - ISQM'!O132)</f>
        <v/>
      </c>
      <c r="G132" s="46" t="str">
        <f t="shared" si="4"/>
        <v/>
      </c>
      <c r="H132" s="47" t="str">
        <f>IF('Kontrollküsimustik - ISQM'!G132="x","x","")</f>
        <v/>
      </c>
      <c r="I132" s="47" t="str">
        <f>IF('Kontrollküsimustik - ISQM'!H132="x","x","")</f>
        <v/>
      </c>
      <c r="J132" s="46" t="str">
        <f t="shared" si="5"/>
        <v/>
      </c>
      <c r="K132" s="47" t="str">
        <f>IF('Kontrollküsimustik - ISQM'!L132="x","x","")</f>
        <v/>
      </c>
      <c r="L132" s="47" t="str">
        <f>IF('Kontrollküsimustik - ISQM'!M132="x","x","")</f>
        <v/>
      </c>
    </row>
    <row r="133" ht="30" spans="1:12">
      <c r="A133" s="48">
        <f>'Kontrollküsimustik - ISQM'!A133</f>
        <v>118</v>
      </c>
      <c r="B133" s="49"/>
      <c r="C133" s="50" t="str">
        <f>'Kontrollküsimustik - ISQM'!C133</f>
        <v>ISQM(EE)1-32</v>
      </c>
      <c r="D133" s="51" t="str">
        <f>'Kontrollküsimustik - ISQM'!E133</f>
        <v>(ii) tegevuste läbiviimiseks või kohustuste täitmiseks seoses ettevõtte kvaliteedijuhtimise süsteemi kasutamisega;</v>
      </c>
      <c r="E133" s="52" t="str">
        <f>IF('Kontrollküsimustik - ISQM'!P133='Kontrollküsimustik - ISQM'!$Q$1,"",'Kontrollküsimustik - ISQM'!P133)</f>
        <v/>
      </c>
      <c r="F133" s="52" t="str">
        <f>IF('Kontrollküsimustik - ISQM'!O133='Kontrollküsimustik - ISQM'!$Q$1,"",'Kontrollküsimustik - ISQM'!O133)</f>
        <v/>
      </c>
      <c r="G133" s="46" t="str">
        <f t="shared" si="4"/>
        <v/>
      </c>
      <c r="H133" s="47" t="str">
        <f>IF('Kontrollküsimustik - ISQM'!G133="x","x","")</f>
        <v/>
      </c>
      <c r="I133" s="47" t="str">
        <f>IF('Kontrollküsimustik - ISQM'!H133="x","x","")</f>
        <v/>
      </c>
      <c r="J133" s="46" t="str">
        <f t="shared" si="5"/>
        <v/>
      </c>
      <c r="K133" s="47" t="str">
        <f>IF('Kontrollküsimustik - ISQM'!L133="x","x","")</f>
        <v/>
      </c>
      <c r="L133" s="47" t="str">
        <f>IF('Kontrollküsimustik - ISQM'!M133="x","x","")</f>
        <v/>
      </c>
    </row>
    <row r="134" ht="75" spans="1:12">
      <c r="A134" s="48">
        <f>'Kontrollküsimustik - ISQM'!A134</f>
        <v>119</v>
      </c>
      <c r="B134" s="49"/>
      <c r="C134" s="50" t="str">
        <f>'Kontrollküsimustik - ISQM'!C134</f>
        <v>ISQM(EE)1-32</v>
      </c>
      <c r="D134" s="51" t="str">
        <f>'Kontrollküsimustik - ISQM'!E134</f>
        <v>(b) personal tõendab pühendumist kvaliteedile oma sammude ja käitumisviiside kaudu, arendab ja säilitab asjakohast pädevust oma rollide täitmiseks ning teda peetakse vastutavaks või tunnustatakse õigeaegsete hindamiste, tasustamise, edutamise ja muude stiimulite kaudu;</v>
      </c>
      <c r="E134" s="52" t="str">
        <f>IF('Kontrollküsimustik - ISQM'!P134='Kontrollküsimustik - ISQM'!$Q$1,"",'Kontrollküsimustik - ISQM'!P134)</f>
        <v/>
      </c>
      <c r="F134" s="52" t="str">
        <f>IF('Kontrollküsimustik - ISQM'!O134='Kontrollküsimustik - ISQM'!$Q$1,"",'Kontrollküsimustik - ISQM'!O134)</f>
        <v/>
      </c>
      <c r="G134" s="46" t="str">
        <f t="shared" si="4"/>
        <v/>
      </c>
      <c r="H134" s="47" t="str">
        <f>IF('Kontrollküsimustik - ISQM'!G134="x","x","")</f>
        <v/>
      </c>
      <c r="I134" s="47" t="str">
        <f>IF('Kontrollküsimustik - ISQM'!H134="x","x","")</f>
        <v/>
      </c>
      <c r="J134" s="46" t="str">
        <f t="shared" si="5"/>
        <v/>
      </c>
      <c r="K134" s="47" t="str">
        <f>IF('Kontrollküsimustik - ISQM'!L134="x","x","")</f>
        <v/>
      </c>
      <c r="L134" s="47" t="str">
        <f>IF('Kontrollküsimustik - ISQM'!M134="x","x","")</f>
        <v/>
      </c>
    </row>
    <row r="135" ht="75" spans="1:12">
      <c r="A135" s="48">
        <f>'Kontrollküsimustik - ISQM'!A135</f>
        <v>120</v>
      </c>
      <c r="B135" s="49"/>
      <c r="C135" s="50" t="str">
        <f>'Kontrollküsimustik - ISQM'!C135</f>
        <v>ISQM(EE)1-32</v>
      </c>
      <c r="D135" s="51" t="str">
        <f>'Kontrollküsimustik - ISQM'!E135</f>
        <v>(c) üksikisikuid saadakse välisallikatest (st võrgustikust, teisest võrgustikku kuuluvast ettevõttest või teenuseosutaja juurest), kui ettevõttel ei ole piisavat või asjakohast personali, et võimaldada ettevõtte kvaliteedijuhtimise süsteemi kasutamist või töövõttude läbiviimist;</v>
      </c>
      <c r="E135" s="52" t="str">
        <f>IF('Kontrollküsimustik - ISQM'!P135='Kontrollküsimustik - ISQM'!$Q$1,"",'Kontrollküsimustik - ISQM'!P135)</f>
        <v/>
      </c>
      <c r="F135" s="52" t="str">
        <f>IF('Kontrollküsimustik - ISQM'!O135='Kontrollküsimustik - ISQM'!$Q$1,"",'Kontrollküsimustik - ISQM'!O135)</f>
        <v/>
      </c>
      <c r="G135" s="46" t="str">
        <f t="shared" si="4"/>
        <v/>
      </c>
      <c r="H135" s="47" t="str">
        <f>IF('Kontrollküsimustik - ISQM'!G135="x","x","")</f>
        <v/>
      </c>
      <c r="I135" s="47" t="str">
        <f>IF('Kontrollküsimustik - ISQM'!H135="x","x","")</f>
        <v/>
      </c>
      <c r="J135" s="46" t="str">
        <f t="shared" si="5"/>
        <v/>
      </c>
      <c r="K135" s="47" t="str">
        <f>IF('Kontrollküsimustik - ISQM'!L135="x","x","")</f>
        <v/>
      </c>
      <c r="L135" s="47" t="str">
        <f>IF('Kontrollküsimustik - ISQM'!M135="x","x","")</f>
        <v/>
      </c>
    </row>
    <row r="136" ht="60" spans="1:12">
      <c r="A136" s="48">
        <f>'Kontrollküsimustik - ISQM'!A136</f>
        <v>121</v>
      </c>
      <c r="B136" s="49"/>
      <c r="C136" s="50" t="str">
        <f>'Kontrollküsimustik - ISQM'!C136</f>
        <v>ISQM(EE)1-32</v>
      </c>
      <c r="D136" s="51" t="str">
        <f>'Kontrollküsimustik - ISQM'!E136</f>
        <v>(d) igale töövõtule määratakse töövõtu meeskonna liikmed, sealhulgas töövõtu partner, kellel on asjakohane pädevus ja võimekus, sealhulgas antakse neile piisavalt aega, kvaliteetsete töövõttude järjepidevaks läbiviimiseks;</v>
      </c>
      <c r="E136" s="52" t="str">
        <f>IF('Kontrollküsimustik - ISQM'!P136='Kontrollküsimustik - ISQM'!$Q$1,"",'Kontrollküsimustik - ISQM'!P136)</f>
        <v/>
      </c>
      <c r="F136" s="52" t="str">
        <f>IF('Kontrollküsimustik - ISQM'!O136='Kontrollküsimustik - ISQM'!$Q$1,"",'Kontrollküsimustik - ISQM'!O136)</f>
        <v/>
      </c>
      <c r="G136" s="46" t="str">
        <f t="shared" si="4"/>
        <v/>
      </c>
      <c r="H136" s="47" t="str">
        <f>IF('Kontrollküsimustik - ISQM'!G136="x","x","")</f>
        <v/>
      </c>
      <c r="I136" s="47" t="str">
        <f>IF('Kontrollküsimustik - ISQM'!H136="x","x","")</f>
        <v/>
      </c>
      <c r="J136" s="46" t="str">
        <f t="shared" si="5"/>
        <v/>
      </c>
      <c r="K136" s="47" t="str">
        <f>IF('Kontrollküsimustik - ISQM'!L136="x","x","")</f>
        <v/>
      </c>
      <c r="L136" s="47" t="str">
        <f>IF('Kontrollküsimustik - ISQM'!M136="x","x","")</f>
        <v/>
      </c>
    </row>
    <row r="137" ht="45" spans="1:12">
      <c r="A137" s="48">
        <f>'Kontrollküsimustik - ISQM'!A137</f>
        <v>122</v>
      </c>
      <c r="B137" s="49"/>
      <c r="C137" s="50" t="str">
        <f>'Kontrollküsimustik - ISQM'!C137</f>
        <v>ISQM(EE)1-32</v>
      </c>
      <c r="D137" s="51" t="str">
        <f>'Kontrollküsimustik - ISQM'!E137</f>
        <v>(e) kvaliteedijuhtimise süsteemis tegevuste läbiviimiseks määratakse üksikisikud, kellel on asjakohane pädevus ja võimekus, sealhulgas piisav aeg, nende tegevuste läbiviimiseks;</v>
      </c>
      <c r="E137" s="52" t="str">
        <f>IF('Kontrollküsimustik - ISQM'!P137='Kontrollküsimustik - ISQM'!$Q$1,"",'Kontrollküsimustik - ISQM'!P137)</f>
        <v/>
      </c>
      <c r="F137" s="52" t="str">
        <f>IF('Kontrollküsimustik - ISQM'!O137='Kontrollküsimustik - ISQM'!$Q$1,"",'Kontrollküsimustik - ISQM'!O137)</f>
        <v/>
      </c>
      <c r="G137" s="46" t="str">
        <f t="shared" ref="G137:G151" si="6">IF(H137="x","x",IF(I137="x","x",""))</f>
        <v/>
      </c>
      <c r="H137" s="47" t="str">
        <f>IF('Kontrollküsimustik - ISQM'!G137="x","x","")</f>
        <v/>
      </c>
      <c r="I137" s="47" t="str">
        <f>IF('Kontrollküsimustik - ISQM'!H137="x","x","")</f>
        <v/>
      </c>
      <c r="J137" s="46" t="str">
        <f t="shared" ref="J137:J151" si="7">IF(K137="x","x",IF(L137="x","x",""))</f>
        <v/>
      </c>
      <c r="K137" s="47" t="str">
        <f>IF('Kontrollküsimustik - ISQM'!L137="x","x","")</f>
        <v/>
      </c>
      <c r="L137" s="47" t="str">
        <f>IF('Kontrollküsimustik - ISQM'!M137="x","x","")</f>
        <v/>
      </c>
    </row>
    <row r="138" ht="75" spans="1:12">
      <c r="A138" s="48">
        <f>'Kontrollküsimustik - ISQM'!A138</f>
        <v>123</v>
      </c>
      <c r="B138" s="49"/>
      <c r="C138" s="50" t="str">
        <f>'Kontrollküsimustik - ISQM'!C138</f>
        <v>ISQM(EE)1-32</v>
      </c>
      <c r="D138" s="51" t="str">
        <f>'Kontrollküsimustik - ISQM'!E138</f>
        <v>tehnoloogilised ressursid:
(f) asjakohaseid tehnoloogilisi ressursse hangitakse või arendatakse välja, rakendatakse, säilitatakse ja kasutatakse, et võimaldada ettevõtte kvaliteedijuhtimise süsteemi kasutamist ja töövõttude läbiviimist;</v>
      </c>
      <c r="E138" s="52" t="str">
        <f>IF('Kontrollküsimustik - ISQM'!P138='Kontrollküsimustik - ISQM'!$Q$1,"",'Kontrollküsimustik - ISQM'!P138)</f>
        <v/>
      </c>
      <c r="F138" s="52" t="str">
        <f>IF('Kontrollküsimustik - ISQM'!O138='Kontrollküsimustik - ISQM'!$Q$1,"",'Kontrollküsimustik - ISQM'!O138)</f>
        <v/>
      </c>
      <c r="G138" s="46" t="str">
        <f t="shared" si="6"/>
        <v/>
      </c>
      <c r="H138" s="47" t="str">
        <f>IF('Kontrollküsimustik - ISQM'!G138="x","x","")</f>
        <v/>
      </c>
      <c r="I138" s="47" t="str">
        <f>IF('Kontrollküsimustik - ISQM'!H138="x","x","")</f>
        <v/>
      </c>
      <c r="J138" s="46" t="str">
        <f t="shared" si="7"/>
        <v/>
      </c>
      <c r="K138" s="47" t="str">
        <f>IF('Kontrollküsimustik - ISQM'!L138="x","x","")</f>
        <v/>
      </c>
      <c r="L138" s="47" t="str">
        <f>IF('Kontrollküsimustik - ISQM'!M138="x","x","")</f>
        <v/>
      </c>
    </row>
    <row r="139" ht="120" spans="1:12">
      <c r="A139" s="48">
        <f>'Kontrollküsimustik - ISQM'!A139</f>
        <v>124</v>
      </c>
      <c r="B139" s="49"/>
      <c r="C139" s="50" t="str">
        <f>'Kontrollküsimustik - ISQM'!C139</f>
        <v>ISQM(EE)1-32</v>
      </c>
      <c r="D139" s="51" t="str">
        <f>'Kontrollküsimustik - ISQM'!E139</f>
        <v>intellektuaalsed ressursid:
(g) asjakohaseid intellektuaalseid ressursse hangitakse või arendatakse välja, rakendatakse, säilitatakse ja kasutatakse, et võimaldada ettevõtte kvaliteedijuhtimise süsteemi kasutamist ja kvaliteetsete töövõttude järjepidevat läbiviimist, ning need intellektuaalsed ressursid on rakendatavuse korral kooskõlas kutsestandardite ning rakendatavate seadusest ja regulatsioonist tulenevad nõuetega;</v>
      </c>
      <c r="E139" s="52" t="str">
        <f>IF('Kontrollküsimustik - ISQM'!P139='Kontrollküsimustik - ISQM'!$Q$1,"",'Kontrollküsimustik - ISQM'!P139)</f>
        <v/>
      </c>
      <c r="F139" s="52" t="str">
        <f>IF('Kontrollküsimustik - ISQM'!O139='Kontrollküsimustik - ISQM'!$Q$1,"",'Kontrollküsimustik - ISQM'!O139)</f>
        <v/>
      </c>
      <c r="G139" s="46" t="str">
        <f t="shared" si="6"/>
        <v/>
      </c>
      <c r="H139" s="47" t="str">
        <f>IF('Kontrollküsimustik - ISQM'!G139="x","x","")</f>
        <v/>
      </c>
      <c r="I139" s="47" t="str">
        <f>IF('Kontrollküsimustik - ISQM'!H139="x","x","")</f>
        <v/>
      </c>
      <c r="J139" s="46" t="str">
        <f t="shared" si="7"/>
        <v/>
      </c>
      <c r="K139" s="47" t="str">
        <f>IF('Kontrollküsimustik - ISQM'!L139="x","x","")</f>
        <v/>
      </c>
      <c r="L139" s="47" t="str">
        <f>IF('Kontrollküsimustik - ISQM'!M139="x","x","")</f>
        <v/>
      </c>
    </row>
    <row r="140" ht="75" spans="1:12">
      <c r="A140" s="48">
        <f>'Kontrollküsimustik - ISQM'!A140</f>
        <v>125</v>
      </c>
      <c r="B140" s="49"/>
      <c r="C140" s="50" t="str">
        <f>'Kontrollküsimustik - ISQM'!C140</f>
        <v>ISQM(EE)1-32</v>
      </c>
      <c r="D140" s="51" t="str">
        <f>'Kontrollküsimustik - ISQM'!E140</f>
        <v>teenuseosutajad:
(h) teenuseosutajatelt saadud inim-, tehnoloogilised või intellektuaalsed ressursid on asjakohased kasutamiseks ettevõtte kvaliteedijuhtimise süsteemis ja töövõttude läbiviimisel, võttes arvesse lõigu 32 punktides d, e, f ja g nimetatud kvaliteedieesmärke.</v>
      </c>
      <c r="E140" s="52" t="str">
        <f>IF('Kontrollküsimustik - ISQM'!P140='Kontrollküsimustik - ISQM'!$Q$1,"",'Kontrollküsimustik - ISQM'!P140)</f>
        <v/>
      </c>
      <c r="F140" s="52" t="str">
        <f>IF('Kontrollküsimustik - ISQM'!O140='Kontrollküsimustik - ISQM'!$Q$1,"",'Kontrollküsimustik - ISQM'!O140)</f>
        <v/>
      </c>
      <c r="G140" s="46" t="str">
        <f t="shared" si="6"/>
        <v/>
      </c>
      <c r="H140" s="47" t="str">
        <f>IF('Kontrollküsimustik - ISQM'!G140="x","x","")</f>
        <v/>
      </c>
      <c r="I140" s="47" t="str">
        <f>IF('Kontrollküsimustik - ISQM'!H140="x","x","")</f>
        <v/>
      </c>
      <c r="J140" s="46" t="str">
        <f t="shared" si="7"/>
        <v/>
      </c>
      <c r="K140" s="47" t="str">
        <f>IF('Kontrollküsimustik - ISQM'!L140="x","x","")</f>
        <v/>
      </c>
      <c r="L140" s="47" t="str">
        <f>IF('Kontrollküsimustik - ISQM'!M140="x","x","")</f>
        <v/>
      </c>
    </row>
    <row r="141" ht="30" spans="1:12">
      <c r="A141" s="48">
        <f>'Kontrollküsimustik - ISQM'!A141</f>
        <v>126</v>
      </c>
      <c r="B141" s="49"/>
      <c r="C141" s="50" t="str">
        <f>'Kontrollküsimustik - ISQM'!C141</f>
        <v>ISQM(EE)1-34.D1</v>
      </c>
      <c r="D141" s="51" t="str">
        <f>'Kontrollküsimustik - ISQM'!E141</f>
        <v>Ettevõte, kes viib läbi kohustuslikke auditeid, peab täiendavalt lisama järgmised vastused: Ressursid – inimressursid</v>
      </c>
      <c r="E141" s="52" t="str">
        <f>IF('Kontrollküsimustik - ISQM'!P141='Kontrollküsimustik - ISQM'!$Q$1,"",'Kontrollküsimustik - ISQM'!P141)</f>
        <v/>
      </c>
      <c r="F141" s="52" t="str">
        <f>IF('Kontrollküsimustik - ISQM'!O141='Kontrollküsimustik - ISQM'!$Q$1,"",'Kontrollküsimustik - ISQM'!O141)</f>
        <v/>
      </c>
      <c r="G141" s="46" t="str">
        <f t="shared" si="6"/>
        <v/>
      </c>
      <c r="H141" s="47" t="str">
        <f>IF('Kontrollküsimustik - ISQM'!G141="x","x","")</f>
        <v/>
      </c>
      <c r="I141" s="47" t="str">
        <f>IF('Kontrollküsimustik - ISQM'!H141="x","x","")</f>
        <v/>
      </c>
      <c r="J141" s="46" t="str">
        <f t="shared" si="7"/>
        <v/>
      </c>
      <c r="K141" s="47" t="str">
        <f>IF('Kontrollküsimustik - ISQM'!L141="x","x","")</f>
        <v/>
      </c>
      <c r="L141" s="47" t="str">
        <f>IF('Kontrollküsimustik - ISQM'!M141="x","x","")</f>
        <v/>
      </c>
    </row>
    <row r="142" spans="1:12">
      <c r="A142" s="48">
        <f>'Kontrollküsimustik - ISQM'!A142</f>
        <v>127</v>
      </c>
      <c r="B142" s="49"/>
      <c r="C142" s="50" t="str">
        <f>'Kontrollküsimustik - ISQM'!C142</f>
        <v>ISQM(EE)1-34.D1</v>
      </c>
      <c r="D142" s="51" t="str">
        <f>'Kontrollküsimustik - ISQM'!E142</f>
        <v>f ) Ettevõtte poliitikad ja protseduurid peavad muuhulgas tagama, et</v>
      </c>
      <c r="E142" s="52" t="str">
        <f>IF('Kontrollküsimustik - ISQM'!P142='Kontrollküsimustik - ISQM'!$Q$1,"",'Kontrollküsimustik - ISQM'!P142)</f>
        <v/>
      </c>
      <c r="F142" s="52" t="str">
        <f>IF('Kontrollküsimustik - ISQM'!O142='Kontrollküsimustik - ISQM'!$Q$1,"",'Kontrollküsimustik - ISQM'!O142)</f>
        <v/>
      </c>
      <c r="G142" s="46" t="str">
        <f t="shared" si="6"/>
        <v/>
      </c>
      <c r="H142" s="47" t="str">
        <f>IF('Kontrollküsimustik - ISQM'!G142="x","x","")</f>
        <v/>
      </c>
      <c r="I142" s="47" t="str">
        <f>IF('Kontrollküsimustik - ISQM'!H142="x","x","")</f>
        <v/>
      </c>
      <c r="J142" s="46" t="str">
        <f t="shared" si="7"/>
        <v/>
      </c>
      <c r="K142" s="47" t="str">
        <f>IF('Kontrollküsimustik - ISQM'!L142="x","x","")</f>
        <v/>
      </c>
      <c r="L142" s="47" t="str">
        <f>IF('Kontrollküsimustik - ISQM'!M142="x","x","")</f>
        <v/>
      </c>
    </row>
    <row r="143" ht="60" spans="1:12">
      <c r="A143" s="48">
        <f>'Kontrollküsimustik - ISQM'!A143</f>
        <v>128</v>
      </c>
      <c r="B143" s="49"/>
      <c r="C143" s="50" t="str">
        <f>'Kontrollküsimustik - ISQM'!C143</f>
        <v>ISQM(EE)1-34.D1</v>
      </c>
      <c r="D143" s="51" t="str">
        <f>'Kontrollküsimustik - ISQM'!E143</f>
        <v>(i) ettevõtte töötajatel ja kõigil teistel füüsilistel isikutel, kelle teenuseid ta saab kasutada või kontrollida ning kes on otseselt seotud kohustusliku auditi toimingute läbiviimisega, oleksid neile määratud ülesannete täitmiseks vajalikud teadmised ja kogemused</v>
      </c>
      <c r="E143" s="52" t="str">
        <f>IF('Kontrollküsimustik - ISQM'!P143='Kontrollküsimustik - ISQM'!$Q$1,"",'Kontrollküsimustik - ISQM'!P143)</f>
        <v/>
      </c>
      <c r="F143" s="52" t="str">
        <f>IF('Kontrollküsimustik - ISQM'!O143='Kontrollküsimustik - ISQM'!$Q$1,"",'Kontrollküsimustik - ISQM'!O143)</f>
        <v/>
      </c>
      <c r="G143" s="46" t="str">
        <f t="shared" si="6"/>
        <v/>
      </c>
      <c r="H143" s="47" t="str">
        <f>IF('Kontrollküsimustik - ISQM'!G143="x","x","")</f>
        <v/>
      </c>
      <c r="I143" s="47" t="str">
        <f>IF('Kontrollküsimustik - ISQM'!H143="x","x","")</f>
        <v/>
      </c>
      <c r="J143" s="46" t="str">
        <f t="shared" si="7"/>
        <v/>
      </c>
      <c r="K143" s="47" t="str">
        <f>IF('Kontrollküsimustik - ISQM'!L143="x","x","")</f>
        <v/>
      </c>
      <c r="L143" s="47" t="str">
        <f>IF('Kontrollküsimustik - ISQM'!M143="x","x","")</f>
        <v/>
      </c>
    </row>
    <row r="144" ht="105" spans="1:12">
      <c r="A144" s="48">
        <f>'Kontrollküsimustik - ISQM'!A144</f>
        <v>129</v>
      </c>
      <c r="B144" s="49"/>
      <c r="C144" s="50" t="str">
        <f>'Kontrollküsimustik - ISQM'!C144</f>
        <v>ISQM(EE)1-34.D1</v>
      </c>
      <c r="D144" s="51" t="str">
        <f>'Kontrollküsimustik - ISQM'!E144</f>
        <v>(ii) ettevõttel on asjakohased tasustamise, sealhulgas kasumi jaotamise põhimõtted, mis pakuvad piisavalt stiimuleid tulemuste saavutamiseks, et tagada auditi kvaliteet. Eelkõige ei tohi tulu, mida ettevõte auditeeritavalt üksuselt kutsetegevuse väliseid teenuseid osutades teenib, võtta arvesse ühegi sellise isiku töö hindamisel või tasustamisel, kes on auditeerimisse kaasatud või kes suudab mõjutada selle läbiviimist</v>
      </c>
      <c r="E144" s="52" t="str">
        <f>IF('Kontrollküsimustik - ISQM'!P144='Kontrollküsimustik - ISQM'!$Q$1,"",'Kontrollküsimustik - ISQM'!P144)</f>
        <v/>
      </c>
      <c r="F144" s="52" t="str">
        <f>IF('Kontrollküsimustik - ISQM'!O144='Kontrollküsimustik - ISQM'!$Q$1,"",'Kontrollküsimustik - ISQM'!O144)</f>
        <v/>
      </c>
      <c r="G144" s="46" t="str">
        <f t="shared" si="6"/>
        <v/>
      </c>
      <c r="H144" s="47" t="str">
        <f>IF('Kontrollküsimustik - ISQM'!G144="x","x","")</f>
        <v/>
      </c>
      <c r="I144" s="47" t="str">
        <f>IF('Kontrollküsimustik - ISQM'!H144="x","x","")</f>
        <v/>
      </c>
      <c r="J144" s="46" t="str">
        <f t="shared" si="7"/>
        <v/>
      </c>
      <c r="K144" s="47" t="str">
        <f>IF('Kontrollküsimustik - ISQM'!L144="x","x","")</f>
        <v/>
      </c>
      <c r="L144" s="47" t="str">
        <f>IF('Kontrollküsimustik - ISQM'!M144="x","x","")</f>
        <v/>
      </c>
    </row>
    <row r="145" spans="1:12">
      <c r="A145" s="48">
        <f>'Kontrollküsimustik - ISQM'!A145</f>
        <v>130</v>
      </c>
      <c r="B145" s="49"/>
      <c r="C145" s="50" t="str">
        <f>'Kontrollküsimustik - ISQM'!C145</f>
        <v>ISQM(EE)1-34.D1</v>
      </c>
      <c r="D145" s="51" t="str">
        <f>'Kontrollküsimustik - ISQM'!E145</f>
        <v>g) Iga kohustusliku auditi puhul:</v>
      </c>
      <c r="E145" s="52" t="str">
        <f>IF('Kontrollküsimustik - ISQM'!P145='Kontrollküsimustik - ISQM'!$Q$1,"",'Kontrollküsimustik - ISQM'!P145)</f>
        <v/>
      </c>
      <c r="F145" s="52" t="str">
        <f>IF('Kontrollküsimustik - ISQM'!O145='Kontrollküsimustik - ISQM'!$Q$1,"",'Kontrollküsimustik - ISQM'!O145)</f>
        <v/>
      </c>
      <c r="G145" s="46" t="str">
        <f t="shared" si="6"/>
        <v/>
      </c>
      <c r="H145" s="47" t="str">
        <f>IF('Kontrollküsimustik - ISQM'!G145="x","x","")</f>
        <v/>
      </c>
      <c r="I145" s="47" t="str">
        <f>IF('Kontrollküsimustik - ISQM'!H145="x","x","")</f>
        <v/>
      </c>
      <c r="J145" s="46" t="str">
        <f t="shared" si="7"/>
        <v/>
      </c>
      <c r="K145" s="47" t="str">
        <f>IF('Kontrollküsimustik - ISQM'!L145="x","x","")</f>
        <v/>
      </c>
      <c r="L145" s="47" t="str">
        <f>IF('Kontrollküsimustik - ISQM'!M145="x","x","")</f>
        <v/>
      </c>
    </row>
    <row r="146" spans="1:12">
      <c r="A146" s="48">
        <f>'Kontrollküsimustik - ISQM'!A146</f>
        <v>131</v>
      </c>
      <c r="B146" s="49"/>
      <c r="C146" s="50" t="str">
        <f>'Kontrollküsimustik - ISQM'!C146</f>
        <v>ISQM(EE)1-34.D1</v>
      </c>
      <c r="D146" s="51" t="str">
        <f>'Kontrollküsimustik - ISQM'!E146</f>
        <v>(i) peab ettevõte määrama vähemalt ühe töövõtu partneri</v>
      </c>
      <c r="E146" s="52" t="str">
        <f>IF('Kontrollküsimustik - ISQM'!P146='Kontrollküsimustik - ISQM'!$Q$1,"",'Kontrollküsimustik - ISQM'!P146)</f>
        <v/>
      </c>
      <c r="F146" s="52" t="str">
        <f>IF('Kontrollküsimustik - ISQM'!O146='Kontrollküsimustik - ISQM'!$Q$1,"",'Kontrollküsimustik - ISQM'!O146)</f>
        <v/>
      </c>
      <c r="G146" s="46" t="str">
        <f t="shared" si="6"/>
        <v/>
      </c>
      <c r="H146" s="47" t="str">
        <f>IF('Kontrollküsimustik - ISQM'!G146="x","x","")</f>
        <v/>
      </c>
      <c r="I146" s="47" t="str">
        <f>IF('Kontrollküsimustik - ISQM'!H146="x","x","")</f>
        <v/>
      </c>
      <c r="J146" s="46" t="str">
        <f t="shared" si="7"/>
        <v/>
      </c>
      <c r="K146" s="47" t="str">
        <f>IF('Kontrollküsimustik - ISQM'!L146="x","x","")</f>
        <v/>
      </c>
      <c r="L146" s="47" t="str">
        <f>IF('Kontrollküsimustik - ISQM'!M146="x","x","")</f>
        <v/>
      </c>
    </row>
    <row r="147" ht="45" spans="1:12">
      <c r="A147" s="48">
        <f>'Kontrollküsimustik - ISQM'!A147</f>
        <v>132</v>
      </c>
      <c r="B147" s="49"/>
      <c r="C147" s="50" t="str">
        <f>'Kontrollküsimustik - ISQM'!C147</f>
        <v>ISQM(EE)1-34.D1</v>
      </c>
      <c r="D147" s="51" t="str">
        <f>'Kontrollküsimustik - ISQM'!E147</f>
        <v>(ii) töövõtu partneri(te) valimisel lähtub audiitorühing peamiselt auditi kvaliteedi tagamise, sõltumatuse ning pädevuse kriteeriumitest</v>
      </c>
      <c r="E147" s="52" t="str">
        <f>IF('Kontrollküsimustik - ISQM'!P147='Kontrollküsimustik - ISQM'!$Q$1,"",'Kontrollküsimustik - ISQM'!P147)</f>
        <v/>
      </c>
      <c r="F147" s="52" t="str">
        <f>IF('Kontrollküsimustik - ISQM'!O147='Kontrollküsimustik - ISQM'!$Q$1,"",'Kontrollküsimustik - ISQM'!O147)</f>
        <v/>
      </c>
      <c r="G147" s="46" t="str">
        <f t="shared" si="6"/>
        <v/>
      </c>
      <c r="H147" s="47" t="str">
        <f>IF('Kontrollküsimustik - ISQM'!G147="x","x","")</f>
        <v/>
      </c>
      <c r="I147" s="47" t="str">
        <f>IF('Kontrollküsimustik - ISQM'!H147="x","x","")</f>
        <v/>
      </c>
      <c r="J147" s="46" t="str">
        <f t="shared" si="7"/>
        <v/>
      </c>
      <c r="K147" s="47" t="str">
        <f>IF('Kontrollküsimustik - ISQM'!L147="x","x","")</f>
        <v/>
      </c>
      <c r="L147" s="47" t="str">
        <f>IF('Kontrollküsimustik - ISQM'!M147="x","x","")</f>
        <v/>
      </c>
    </row>
    <row r="148" ht="30" spans="1:12">
      <c r="A148" s="48">
        <f>'Kontrollküsimustik - ISQM'!A148</f>
        <v>133</v>
      </c>
      <c r="B148" s="49"/>
      <c r="C148" s="50" t="str">
        <f>'Kontrollküsimustik - ISQM'!C148</f>
        <v>ISQM(EE)1-34.D1</v>
      </c>
      <c r="D148" s="51" t="str">
        <f>'Kontrollküsimustik - ISQM'!E148</f>
        <v>(iii) töövõtu partner(id) osaleb (osalevad) aktiivselt kohustusliku auditi teostamises</v>
      </c>
      <c r="E148" s="52" t="str">
        <f>IF('Kontrollküsimustik - ISQM'!P148='Kontrollküsimustik - ISQM'!$Q$1,"",'Kontrollküsimustik - ISQM'!P148)</f>
        <v/>
      </c>
      <c r="F148" s="52" t="str">
        <f>IF('Kontrollküsimustik - ISQM'!O148='Kontrollküsimustik - ISQM'!$Q$1,"",'Kontrollküsimustik - ISQM'!O148)</f>
        <v/>
      </c>
      <c r="G148" s="46" t="str">
        <f t="shared" si="6"/>
        <v/>
      </c>
      <c r="H148" s="47" t="str">
        <f>IF('Kontrollküsimustik - ISQM'!G148="x","x","")</f>
        <v/>
      </c>
      <c r="I148" s="47" t="str">
        <f>IF('Kontrollküsimustik - ISQM'!H148="x","x","")</f>
        <v/>
      </c>
      <c r="J148" s="46" t="str">
        <f t="shared" si="7"/>
        <v/>
      </c>
      <c r="K148" s="47" t="str">
        <f>IF('Kontrollküsimustik - ISQM'!L148="x","x","")</f>
        <v/>
      </c>
      <c r="L148" s="47" t="str">
        <f>IF('Kontrollküsimustik - ISQM'!M148="x","x","")</f>
        <v/>
      </c>
    </row>
    <row r="149" ht="45" spans="1:12">
      <c r="A149" s="48">
        <f>'Kontrollküsimustik - ISQM'!A149</f>
        <v>134</v>
      </c>
      <c r="B149" s="49"/>
      <c r="C149" s="50" t="str">
        <f>'Kontrollküsimustik - ISQM'!C149</f>
        <v>ISQM(EE)1-34.D1</v>
      </c>
      <c r="D149" s="51" t="str">
        <f>'Kontrollküsimustik - ISQM'!E149</f>
        <v>h) Ettevõte varustab töövõtu partneri(d) oma ülesannete korrektseks täitmiseks piisavate ressurssidega ja personaliga, kellel on vajalikud pädevused ja võimekus.</v>
      </c>
      <c r="E149" s="52" t="str">
        <f>IF('Kontrollküsimustik - ISQM'!P149='Kontrollküsimustik - ISQM'!$Q$1,"",'Kontrollküsimustik - ISQM'!P149)</f>
        <v/>
      </c>
      <c r="F149" s="52" t="str">
        <f>IF('Kontrollküsimustik - ISQM'!O149='Kontrollküsimustik - ISQM'!$Q$1,"",'Kontrollküsimustik - ISQM'!O149)</f>
        <v/>
      </c>
      <c r="G149" s="46" t="str">
        <f t="shared" si="6"/>
        <v/>
      </c>
      <c r="H149" s="47" t="str">
        <f>IF('Kontrollküsimustik - ISQM'!G149="x","x","")</f>
        <v/>
      </c>
      <c r="I149" s="47" t="str">
        <f>IF('Kontrollküsimustik - ISQM'!H149="x","x","")</f>
        <v/>
      </c>
      <c r="J149" s="46" t="str">
        <f t="shared" si="7"/>
        <v/>
      </c>
      <c r="K149" s="47" t="str">
        <f>IF('Kontrollküsimustik - ISQM'!L149="x","x","")</f>
        <v/>
      </c>
      <c r="L149" s="47" t="str">
        <f>IF('Kontrollküsimustik - ISQM'!M149="x","x","")</f>
        <v/>
      </c>
    </row>
    <row r="150" ht="45" spans="1:12">
      <c r="A150" s="48">
        <f>'Kontrollküsimustik - ISQM'!A150</f>
        <v>135</v>
      </c>
      <c r="B150" s="49"/>
      <c r="C150" s="50" t="str">
        <f>'Kontrollküsimustik - ISQM'!C150</f>
        <v>ISQM(EE)1-34.D1</v>
      </c>
      <c r="D150" s="51" t="str">
        <f>'Kontrollküsimustik - ISQM'!E150</f>
        <v>i) Kohustusliku auditi teostamisel pühendab vandeaudiitor auditiülesandele piisavalt aega ning tagab piisavad ressursid oma ülesande korrektseks täitmiseks</v>
      </c>
      <c r="E150" s="52" t="str">
        <f>IF('Kontrollküsimustik - ISQM'!P150='Kontrollküsimustik - ISQM'!$Q$1,"",'Kontrollküsimustik - ISQM'!P150)</f>
        <v/>
      </c>
      <c r="F150" s="52" t="str">
        <f>IF('Kontrollküsimustik - ISQM'!O150='Kontrollküsimustik - ISQM'!$Q$1,"",'Kontrollküsimustik - ISQM'!O150)</f>
        <v/>
      </c>
      <c r="G150" s="46" t="str">
        <f t="shared" si="6"/>
        <v/>
      </c>
      <c r="H150" s="47" t="str">
        <f>IF('Kontrollküsimustik - ISQM'!G150="x","x","")</f>
        <v/>
      </c>
      <c r="I150" s="47" t="str">
        <f>IF('Kontrollküsimustik - ISQM'!H150="x","x","")</f>
        <v/>
      </c>
      <c r="J150" s="46" t="str">
        <f t="shared" si="7"/>
        <v/>
      </c>
      <c r="K150" s="47" t="str">
        <f>IF('Kontrollküsimustik - ISQM'!L150="x","x","")</f>
        <v/>
      </c>
      <c r="L150" s="47" t="str">
        <f>IF('Kontrollküsimustik - ISQM'!M150="x","x","")</f>
        <v/>
      </c>
    </row>
    <row r="151" ht="120" spans="1:12">
      <c r="A151" s="48">
        <f>'Kontrollküsimustik - ISQM'!A151</f>
        <v>136</v>
      </c>
      <c r="B151" s="49"/>
      <c r="C151" s="50" t="str">
        <f>'Kontrollküsimustik - ISQM'!C151</f>
        <v>ISQM(EE)1-34.D1</v>
      </c>
      <c r="D151" s="51" t="str">
        <f>'Kontrollküsimustik - ISQM'!E151</f>
        <v>Ressursid – teenuseosutajad
j) Ettevõtte poliitikad ja protseduurid peavad muuhulgas tagama, et oluliste auditiülesannete allhanget ei teostataks nii, et see kahjustab ettevõtte sisemise kvaliteedikontrolli või pädevate asutuste võimet teostada järelevalvet selle üle, kuidas vandeaudiitor või audiitorühing täidab audiitortegevuse seaduses, kutsetegevuse standardites ja, kui see on kohaldatav siis, määruses (EL) nr 537/2014 sätestatud kohustusi;</v>
      </c>
      <c r="E151" s="52" t="str">
        <f>IF('Kontrollküsimustik - ISQM'!P151='Kontrollküsimustik - ISQM'!$Q$1,"",'Kontrollküsimustik - ISQM'!P151)</f>
        <v/>
      </c>
      <c r="F151" s="52" t="str">
        <f>IF('Kontrollküsimustik - ISQM'!O151='Kontrollküsimustik - ISQM'!$Q$1,"",'Kontrollküsimustik - ISQM'!O151)</f>
        <v/>
      </c>
      <c r="G151" s="46" t="str">
        <f t="shared" si="6"/>
        <v/>
      </c>
      <c r="H151" s="47" t="str">
        <f>IF('Kontrollküsimustik - ISQM'!G151="x","x","")</f>
        <v/>
      </c>
      <c r="I151" s="47" t="str">
        <f>IF('Kontrollküsimustik - ISQM'!H151="x","x","")</f>
        <v/>
      </c>
      <c r="J151" s="46" t="str">
        <f t="shared" si="7"/>
        <v/>
      </c>
      <c r="K151" s="47" t="str">
        <f>IF('Kontrollküsimustik - ISQM'!L151="x","x","")</f>
        <v/>
      </c>
      <c r="L151" s="47" t="str">
        <f>IF('Kontrollküsimustik - ISQM'!M151="x","x","")</f>
        <v/>
      </c>
    </row>
    <row r="152" spans="1:12">
      <c r="A152" s="41"/>
      <c r="B152" s="42"/>
      <c r="C152" s="43" t="str">
        <f>'Kontrollküsimustik - ISQM'!C152</f>
        <v>Informatsioon ja infovahetus</v>
      </c>
      <c r="D152" s="44"/>
      <c r="E152" s="45" t="str">
        <f>IF('Kontrollküsimustik - ISQM'!P175='Kontrollküsimustik - ISQM'!$Q$1,"",'Kontrollküsimustik - ISQM'!P175)</f>
        <v/>
      </c>
      <c r="F152" s="45" t="str">
        <f>IF('Kontrollküsimustik - ISQM'!O175='Kontrollküsimustik - ISQM'!$Q$1,"",'Kontrollküsimustik - ISQM'!O175)</f>
        <v/>
      </c>
      <c r="G152" s="46" t="str">
        <f t="shared" ref="G152:G200" si="8">IF(H152="x","x",IF(I152="x","x",""))</f>
        <v/>
      </c>
      <c r="H152" s="47" t="str">
        <f>IF('Kontrollküsimustik - ISQM'!G175="x","x","")</f>
        <v/>
      </c>
      <c r="I152" s="47" t="str">
        <f>IF('Kontrollküsimustik - ISQM'!H175="x","x","")</f>
        <v/>
      </c>
      <c r="J152" s="46" t="str">
        <f t="shared" ref="J152:J200" si="9">IF(K152="x","x",IF(L152="x","x",""))</f>
        <v/>
      </c>
      <c r="K152" s="47" t="str">
        <f>IF('Kontrollküsimustik - ISQM'!L175="x","x","")</f>
        <v/>
      </c>
      <c r="L152" s="47" t="str">
        <f>IF('Kontrollküsimustik - ISQM'!M175="x","x","")</f>
        <v/>
      </c>
    </row>
    <row r="153" ht="90" spans="1:12">
      <c r="A153" s="48">
        <f>'Kontrollküsimustik - ISQM'!A153</f>
        <v>137</v>
      </c>
      <c r="B153" s="49"/>
      <c r="C153" s="50" t="str">
        <f>'Kontrollküsimustik - ISQM'!C153</f>
        <v>ISQM(EE)1-33</v>
      </c>
      <c r="D153" s="51" t="str">
        <f>'Kontrollküsimustik - ISQM'!E153</f>
        <v>Ettevõte peab kehtestama järgmised kvaliteedieesmärgid, mis käsitlevad kvaliteedijuhtimise süsteemi puudutava informatsiooni hankimist, loomist või kasutamist ning informatsiooni õigel ajal edastamist ettevõtte sees ja välistele osapooltele, et võimaldada kvaliteedijuhtimise süsteemi väljatöötamist, rakendamist ja kasutamist:</v>
      </c>
      <c r="E153" s="52" t="str">
        <f>IF('Kontrollküsimustik - ISQM'!P153='Kontrollküsimustik - ISQM'!$Q$1,"",'Kontrollküsimustik - ISQM'!P153)</f>
        <v/>
      </c>
      <c r="F153" s="52" t="str">
        <f>IF('Kontrollküsimustik - ISQM'!O153='Kontrollküsimustik - ISQM'!$Q$1,"",'Kontrollküsimustik - ISQM'!O153)</f>
        <v/>
      </c>
      <c r="G153" s="46" t="str">
        <f t="shared" si="8"/>
        <v/>
      </c>
      <c r="H153" s="47" t="str">
        <f>IF('Kontrollküsimustik - ISQM'!G153="x","x","")</f>
        <v/>
      </c>
      <c r="I153" s="47" t="str">
        <f>IF('Kontrollküsimustik - ISQM'!H153="x","x","")</f>
        <v/>
      </c>
      <c r="J153" s="46" t="str">
        <f t="shared" si="9"/>
        <v/>
      </c>
      <c r="K153" s="47" t="str">
        <f>IF('Kontrollküsimustik - ISQM'!L153="x","x","")</f>
        <v/>
      </c>
      <c r="L153" s="47" t="str">
        <f>IF('Kontrollküsimustik - ISQM'!M153="x","x","")</f>
        <v/>
      </c>
    </row>
    <row r="154" ht="45" spans="1:12">
      <c r="A154" s="48">
        <f>'Kontrollküsimustik - ISQM'!A154</f>
        <v>138</v>
      </c>
      <c r="B154" s="49"/>
      <c r="C154" s="50" t="str">
        <f>'Kontrollküsimustik - ISQM'!C154</f>
        <v>ISQM(EE)1-33</v>
      </c>
      <c r="D154" s="51" t="str">
        <f>'Kontrollküsimustik - ISQM'!E154</f>
        <v>(a) infosüsteem tuvastab, hõivab, töötleb ja säilitab asjassepuutuvat ja usaldusväärset informatsiooni, mis toetab kvaliteedijuhtimise süsteemi, olenemata sellest, kas see pärineb sise- või välisallikatest;</v>
      </c>
      <c r="E154" s="52" t="str">
        <f>IF('Kontrollküsimustik - ISQM'!P154='Kontrollküsimustik - ISQM'!$Q$1,"",'Kontrollküsimustik - ISQM'!P154)</f>
        <v/>
      </c>
      <c r="F154" s="52" t="str">
        <f>IF('Kontrollküsimustik - ISQM'!O154='Kontrollküsimustik - ISQM'!$Q$1,"",'Kontrollküsimustik - ISQM'!O154)</f>
        <v/>
      </c>
      <c r="G154" s="46" t="str">
        <f t="shared" si="8"/>
        <v/>
      </c>
      <c r="H154" s="47" t="str">
        <f>IF('Kontrollküsimustik - ISQM'!G154="x","x","")</f>
        <v/>
      </c>
      <c r="I154" s="47" t="str">
        <f>IF('Kontrollküsimustik - ISQM'!H154="x","x","")</f>
        <v/>
      </c>
      <c r="J154" s="46" t="str">
        <f t="shared" si="9"/>
        <v/>
      </c>
      <c r="K154" s="47" t="str">
        <f>IF('Kontrollküsimustik - ISQM'!L154="x","x","")</f>
        <v/>
      </c>
      <c r="L154" s="47" t="str">
        <f>IF('Kontrollküsimustik - ISQM'!M154="x","x","")</f>
        <v/>
      </c>
    </row>
    <row r="155" ht="30" spans="1:12">
      <c r="A155" s="48">
        <f>'Kontrollküsimustik - ISQM'!A155</f>
        <v>139</v>
      </c>
      <c r="B155" s="49"/>
      <c r="C155" s="50" t="str">
        <f>'Kontrollküsimustik - ISQM'!C155</f>
        <v>ISQM(EE)1-33</v>
      </c>
      <c r="D155" s="51" t="str">
        <f>'Kontrollküsimustik - ISQM'!E155</f>
        <v>(b) ettevõtte töökultuuris tunnustatakse ja rõhutatakse personali kohustust vahetada informatsiooni ettevõttega ja omavahel;</v>
      </c>
      <c r="E155" s="52" t="str">
        <f>IF('Kontrollküsimustik - ISQM'!P155='Kontrollküsimustik - ISQM'!$Q$1,"",'Kontrollküsimustik - ISQM'!P155)</f>
        <v/>
      </c>
      <c r="F155" s="52" t="str">
        <f>IF('Kontrollküsimustik - ISQM'!O155='Kontrollküsimustik - ISQM'!$Q$1,"",'Kontrollküsimustik - ISQM'!O155)</f>
        <v/>
      </c>
      <c r="G155" s="46" t="str">
        <f t="shared" si="8"/>
        <v/>
      </c>
      <c r="H155" s="47" t="str">
        <f>IF('Kontrollküsimustik - ISQM'!G155="x","x","")</f>
        <v/>
      </c>
      <c r="I155" s="47" t="str">
        <f>IF('Kontrollküsimustik - ISQM'!H155="x","x","")</f>
        <v/>
      </c>
      <c r="J155" s="46" t="str">
        <f t="shared" si="9"/>
        <v/>
      </c>
      <c r="K155" s="47" t="str">
        <f>IF('Kontrollküsimustik - ISQM'!L155="x","x","")</f>
        <v/>
      </c>
      <c r="L155" s="47" t="str">
        <f>IF('Kontrollküsimustik - ISQM'!M155="x","x","")</f>
        <v/>
      </c>
    </row>
    <row r="156" ht="30" spans="1:12">
      <c r="A156" s="48">
        <f>'Kontrollküsimustik - ISQM'!A156</f>
        <v>140</v>
      </c>
      <c r="B156" s="49"/>
      <c r="C156" s="50" t="str">
        <f>'Kontrollküsimustik - ISQM'!C156</f>
        <v>ISQM(EE)1-33</v>
      </c>
      <c r="D156" s="51" t="str">
        <f>'Kontrollküsimustik - ISQM'!E156</f>
        <v>(c) asjassepuutuvat ja usaldusväärset informatsiooni vahetatakse kogu ettevõttes ja töövõtu meeskondadega, sealhulgas:</v>
      </c>
      <c r="E156" s="52" t="str">
        <f>IF('Kontrollküsimustik - ISQM'!P156='Kontrollküsimustik - ISQM'!$Q$1,"",'Kontrollküsimustik - ISQM'!P156)</f>
        <v/>
      </c>
      <c r="F156" s="52" t="str">
        <f>IF('Kontrollküsimustik - ISQM'!O156='Kontrollküsimustik - ISQM'!$Q$1,"",'Kontrollküsimustik - ISQM'!O156)</f>
        <v/>
      </c>
      <c r="G156" s="46" t="str">
        <f t="shared" si="8"/>
        <v/>
      </c>
      <c r="H156" s="47" t="str">
        <f>IF('Kontrollküsimustik - ISQM'!G156="x","x","")</f>
        <v/>
      </c>
      <c r="I156" s="47" t="str">
        <f>IF('Kontrollküsimustik - ISQM'!H156="x","x","")</f>
        <v/>
      </c>
      <c r="J156" s="46" t="str">
        <f t="shared" si="9"/>
        <v/>
      </c>
      <c r="K156" s="47" t="str">
        <f>IF('Kontrollküsimustik - ISQM'!L156="x","x","")</f>
        <v/>
      </c>
      <c r="L156" s="47" t="str">
        <f>IF('Kontrollküsimustik - ISQM'!M156="x","x","")</f>
        <v/>
      </c>
    </row>
    <row r="157" ht="60" spans="1:12">
      <c r="A157" s="48">
        <f>'Kontrollküsimustik - ISQM'!A157</f>
        <v>141</v>
      </c>
      <c r="B157" s="49"/>
      <c r="C157" s="50" t="str">
        <f>'Kontrollküsimustik - ISQM'!C157</f>
        <v>ISQM(EE)1-33</v>
      </c>
      <c r="D157" s="51" t="str">
        <f>'Kontrollküsimustik - ISQM'!E157</f>
        <v>(i) edastatakse informatsiooni personalile ja töövõtu meeskondadele ning informatsiooni olemus, ajastus ja ulatus on piisav, et võimaldada neil aru saada oma kohustustest, mis on seotud kvaliteedijuhtimise süsteemis tegevuste või töövõttude läbiviimisega, ja neid täita ning</v>
      </c>
      <c r="E157" s="52" t="str">
        <f>IF('Kontrollküsimustik - ISQM'!P157='Kontrollküsimustik - ISQM'!$Q$1,"",'Kontrollküsimustik - ISQM'!P157)</f>
        <v/>
      </c>
      <c r="F157" s="52" t="str">
        <f>IF('Kontrollküsimustik - ISQM'!O157='Kontrollküsimustik - ISQM'!$Q$1,"",'Kontrollküsimustik - ISQM'!O157)</f>
        <v/>
      </c>
      <c r="G157" s="46" t="str">
        <f t="shared" si="8"/>
        <v/>
      </c>
      <c r="H157" s="47" t="str">
        <f>IF('Kontrollküsimustik - ISQM'!G157="x","x","")</f>
        <v/>
      </c>
      <c r="I157" s="47" t="str">
        <f>IF('Kontrollküsimustik - ISQM'!H157="x","x","")</f>
        <v/>
      </c>
      <c r="J157" s="46" t="str">
        <f t="shared" si="9"/>
        <v/>
      </c>
      <c r="K157" s="47" t="str">
        <f>IF('Kontrollküsimustik - ISQM'!L157="x","x","")</f>
        <v/>
      </c>
      <c r="L157" s="47" t="str">
        <f>IF('Kontrollküsimustik - ISQM'!M157="x","x","")</f>
        <v/>
      </c>
    </row>
    <row r="158" ht="45" spans="1:12">
      <c r="A158" s="48">
        <f>'Kontrollküsimustik - ISQM'!A158</f>
        <v>142</v>
      </c>
      <c r="B158" s="49"/>
      <c r="C158" s="50" t="str">
        <f>'Kontrollküsimustik - ISQM'!C158</f>
        <v>ISQM(EE)1-33</v>
      </c>
      <c r="D158" s="51" t="str">
        <f>'Kontrollküsimustik - ISQM'!E158</f>
        <v>(ii) personal ja töövõtu meeskonnad edastavad informatsiooni ettevõttele kvaliteedijuhtimise süsteemis tegevuste või töövõttude läbiviimisel;</v>
      </c>
      <c r="E158" s="52" t="str">
        <f>IF('Kontrollküsimustik - ISQM'!P158='Kontrollküsimustik - ISQM'!$Q$1,"",'Kontrollküsimustik - ISQM'!P158)</f>
        <v/>
      </c>
      <c r="F158" s="52" t="str">
        <f>IF('Kontrollküsimustik - ISQM'!O158='Kontrollküsimustik - ISQM'!$Q$1,"",'Kontrollküsimustik - ISQM'!O158)</f>
        <v/>
      </c>
      <c r="G158" s="46" t="str">
        <f t="shared" si="8"/>
        <v/>
      </c>
      <c r="H158" s="47" t="str">
        <f>IF('Kontrollküsimustik - ISQM'!G158="x","x","")</f>
        <v/>
      </c>
      <c r="I158" s="47" t="str">
        <f>IF('Kontrollküsimustik - ISQM'!H158="x","x","")</f>
        <v/>
      </c>
      <c r="J158" s="46" t="str">
        <f t="shared" si="9"/>
        <v/>
      </c>
      <c r="K158" s="47" t="str">
        <f>IF('Kontrollküsimustik - ISQM'!L158="x","x","")</f>
        <v/>
      </c>
      <c r="L158" s="47" t="str">
        <f>IF('Kontrollküsimustik - ISQM'!M158="x","x","")</f>
        <v/>
      </c>
    </row>
    <row r="159" ht="30" spans="1:12">
      <c r="A159" s="48">
        <f>'Kontrollküsimustik - ISQM'!A159</f>
        <v>143</v>
      </c>
      <c r="B159" s="49"/>
      <c r="C159" s="50" t="str">
        <f>'Kontrollküsimustik - ISQM'!C159</f>
        <v>ISQM(EE)1-33</v>
      </c>
      <c r="D159" s="51" t="str">
        <f>'Kontrollküsimustik - ISQM'!E159</f>
        <v>(d) asjassepuutuv ja usaldusväärne informatsioon edastatakse välistele osapooltele, sealhulgas:</v>
      </c>
      <c r="E159" s="52" t="str">
        <f>IF('Kontrollküsimustik - ISQM'!P159='Kontrollküsimustik - ISQM'!$Q$1,"",'Kontrollküsimustik - ISQM'!P159)</f>
        <v/>
      </c>
      <c r="F159" s="52" t="str">
        <f>IF('Kontrollküsimustik - ISQM'!O159='Kontrollküsimustik - ISQM'!$Q$1,"",'Kontrollküsimustik - ISQM'!O159)</f>
        <v/>
      </c>
      <c r="G159" s="46" t="str">
        <f t="shared" si="8"/>
        <v/>
      </c>
      <c r="H159" s="47" t="str">
        <f>IF('Kontrollküsimustik - ISQM'!G159="x","x","")</f>
        <v/>
      </c>
      <c r="I159" s="47" t="str">
        <f>IF('Kontrollküsimustik - ISQM'!H159="x","x","")</f>
        <v/>
      </c>
      <c r="J159" s="46" t="str">
        <f t="shared" si="9"/>
        <v/>
      </c>
      <c r="K159" s="47" t="str">
        <f>IF('Kontrollküsimustik - ISQM'!L159="x","x","")</f>
        <v/>
      </c>
      <c r="L159" s="47" t="str">
        <f>IF('Kontrollküsimustik - ISQM'!M159="x","x","")</f>
        <v/>
      </c>
    </row>
    <row r="160" ht="60" spans="1:12">
      <c r="A160" s="48">
        <f>'Kontrollküsimustik - ISQM'!A160</f>
        <v>144</v>
      </c>
      <c r="B160" s="49"/>
      <c r="C160" s="50" t="str">
        <f>'Kontrollküsimustik - ISQM'!C160</f>
        <v>ISQM(EE)1-33</v>
      </c>
      <c r="D160" s="51" t="str">
        <f>'Kontrollküsimustik - ISQM'!E160</f>
        <v>(i) edastab ettevõte informatsiooni ettevõtte võrgustikule või selle sees või teenuseosutajatele, kui neid on, võimaldades võrgustikul või teenuseosutajatel täita oma kohustusi seoses võrgustiku nõuete või võrgustiku teenustega või nende antavate ressurssidega, ning</v>
      </c>
      <c r="E160" s="52" t="str">
        <f>IF('Kontrollküsimustik - ISQM'!P160='Kontrollküsimustik - ISQM'!$Q$1,"",'Kontrollküsimustik - ISQM'!P160)</f>
        <v/>
      </c>
      <c r="F160" s="52" t="str">
        <f>IF('Kontrollküsimustik - ISQM'!O160='Kontrollküsimustik - ISQM'!$Q$1,"",'Kontrollküsimustik - ISQM'!O160)</f>
        <v/>
      </c>
      <c r="G160" s="46" t="str">
        <f t="shared" si="8"/>
        <v/>
      </c>
      <c r="H160" s="47" t="str">
        <f>IF('Kontrollküsimustik - ISQM'!G160="x","x","")</f>
        <v/>
      </c>
      <c r="I160" s="47" t="str">
        <f>IF('Kontrollküsimustik - ISQM'!H160="x","x","")</f>
        <v/>
      </c>
      <c r="J160" s="46" t="str">
        <f t="shared" si="9"/>
        <v/>
      </c>
      <c r="K160" s="47" t="str">
        <f>IF('Kontrollküsimustik - ISQM'!L160="x","x","")</f>
        <v/>
      </c>
      <c r="L160" s="47" t="str">
        <f>IF('Kontrollküsimustik - ISQM'!M160="x","x","")</f>
        <v/>
      </c>
    </row>
    <row r="161" ht="45" spans="1:12">
      <c r="A161" s="48">
        <f>'Kontrollküsimustik - ISQM'!A161</f>
        <v>145</v>
      </c>
      <c r="B161" s="49"/>
      <c r="C161" s="50" t="str">
        <f>'Kontrollküsimustik - ISQM'!C161</f>
        <v>ISQM(EE)1-33</v>
      </c>
      <c r="D161" s="51" t="str">
        <f>'Kontrollküsimustik - ISQM'!E161</f>
        <v>(ii) edastatakse informatsiooni väljapoole, kui seda nõuab seadus, regulatsioon või kutsestandardid, või et toetada väliste osapoolte arusaamist kvaliteedijuhtimise süsteemist.</v>
      </c>
      <c r="E161" s="52" t="str">
        <f>IF('Kontrollküsimustik - ISQM'!P161='Kontrollküsimustik - ISQM'!$Q$1,"",'Kontrollküsimustik - ISQM'!P161)</f>
        <v/>
      </c>
      <c r="F161" s="52" t="str">
        <f>IF('Kontrollküsimustik - ISQM'!O161='Kontrollküsimustik - ISQM'!$Q$1,"",'Kontrollküsimustik - ISQM'!O161)</f>
        <v/>
      </c>
      <c r="G161" s="46" t="str">
        <f t="shared" si="8"/>
        <v/>
      </c>
      <c r="H161" s="47" t="str">
        <f>IF('Kontrollküsimustik - ISQM'!G161="x","x","")</f>
        <v/>
      </c>
      <c r="I161" s="47" t="str">
        <f>IF('Kontrollküsimustik - ISQM'!H161="x","x","")</f>
        <v/>
      </c>
      <c r="J161" s="46" t="str">
        <f t="shared" si="9"/>
        <v/>
      </c>
      <c r="K161" s="47" t="str">
        <f>IF('Kontrollküsimustik - ISQM'!L161="x","x","")</f>
        <v/>
      </c>
      <c r="L161" s="47" t="str">
        <f>IF('Kontrollküsimustik - ISQM'!M161="x","x","")</f>
        <v/>
      </c>
    </row>
    <row r="162" ht="30" spans="1:12">
      <c r="A162" s="48">
        <f>'Kontrollküsimustik - ISQM'!A162</f>
        <v>146</v>
      </c>
      <c r="B162" s="49"/>
      <c r="C162" s="50" t="str">
        <f>'Kontrollküsimustik - ISQM'!C162</f>
        <v>ISQM(EE)1-34</v>
      </c>
      <c r="D162" s="51" t="str">
        <f>'Kontrollküsimustik - ISQM'!E162</f>
        <v>Vastuste väljatöötamisel ja rakendamisel kooskõlas lõiguga 26 peab ettevõte lisama järgmised vastused:</v>
      </c>
      <c r="E162" s="52" t="str">
        <f>IF('Kontrollküsimustik - ISQM'!P162='Kontrollküsimustik - ISQM'!$Q$1,"",'Kontrollküsimustik - ISQM'!P162)</f>
        <v/>
      </c>
      <c r="F162" s="52" t="str">
        <f>IF('Kontrollküsimustik - ISQM'!O162='Kontrollküsimustik - ISQM'!$Q$1,"",'Kontrollküsimustik - ISQM'!O162)</f>
        <v/>
      </c>
      <c r="G162" s="46" t="str">
        <f t="shared" si="8"/>
        <v/>
      </c>
      <c r="H162" s="47" t="str">
        <f>IF('Kontrollküsimustik - ISQM'!G162="x","x","")</f>
        <v/>
      </c>
      <c r="I162" s="47" t="str">
        <f>IF('Kontrollküsimustik - ISQM'!H162="x","x","")</f>
        <v/>
      </c>
      <c r="J162" s="46" t="str">
        <f t="shared" si="9"/>
        <v/>
      </c>
      <c r="K162" s="47" t="str">
        <f>IF('Kontrollküsimustik - ISQM'!L162="x","x","")</f>
        <v/>
      </c>
      <c r="L162" s="47" t="str">
        <f>IF('Kontrollküsimustik - ISQM'!M162="x","x","")</f>
        <v/>
      </c>
    </row>
    <row r="163" spans="1:12">
      <c r="A163" s="48">
        <f>'Kontrollküsimustik - ISQM'!A163</f>
        <v>147</v>
      </c>
      <c r="B163" s="49"/>
      <c r="C163" s="50" t="str">
        <f>'Kontrollküsimustik - ISQM'!C163</f>
        <v>ISQM(EE)1-34</v>
      </c>
      <c r="D163" s="51" t="str">
        <f>'Kontrollküsimustik - ISQM'!E163</f>
        <v>(e) ettevõte kehtestab poliitikad või protseduurid, mis:</v>
      </c>
      <c r="E163" s="52" t="str">
        <f>IF('Kontrollküsimustik - ISQM'!P163='Kontrollküsimustik - ISQM'!$Q$1,"",'Kontrollküsimustik - ISQM'!P163)</f>
        <v/>
      </c>
      <c r="F163" s="52" t="str">
        <f>IF('Kontrollküsimustik - ISQM'!O163='Kontrollküsimustik - ISQM'!$Q$1,"",'Kontrollküsimustik - ISQM'!O163)</f>
        <v/>
      </c>
      <c r="G163" s="46" t="str">
        <f t="shared" si="8"/>
        <v/>
      </c>
      <c r="H163" s="47" t="str">
        <f>IF('Kontrollküsimustik - ISQM'!G163="x","x","")</f>
        <v/>
      </c>
      <c r="I163" s="47" t="str">
        <f>IF('Kontrollküsimustik - ISQM'!H163="x","x","")</f>
        <v/>
      </c>
      <c r="J163" s="46" t="str">
        <f t="shared" si="9"/>
        <v/>
      </c>
      <c r="K163" s="47" t="str">
        <f>IF('Kontrollküsimustik - ISQM'!L163="x","x","")</f>
        <v/>
      </c>
      <c r="L163" s="47" t="str">
        <f>IF('Kontrollküsimustik - ISQM'!M163="x","x","")</f>
        <v/>
      </c>
    </row>
    <row r="164" ht="60" spans="1:12">
      <c r="A164" s="48">
        <f>'Kontrollküsimustik - ISQM'!A164</f>
        <v>148</v>
      </c>
      <c r="B164" s="49"/>
      <c r="C164" s="50" t="str">
        <f>'Kontrollküsimustik - ISQM'!C164</f>
        <v>ISQM(EE)1-34</v>
      </c>
      <c r="D164" s="51" t="str">
        <f>'Kontrollküsimustik - ISQM'!E164</f>
        <v>(i) nõuavad börsinimekirja kantud majandusüksuste finantsaruannete auditi läbiviimisel infovahetust valitsemisülesandega isikutega selle kohta, kuidas kvaliteedijuhtimise süsteem toetab kvaliteetsete auditi töövõttude järjepidevat läbiviimist;</v>
      </c>
      <c r="E164" s="52" t="str">
        <f>IF('Kontrollküsimustik - ISQM'!P164='Kontrollküsimustik - ISQM'!$Q$1,"",'Kontrollküsimustik - ISQM'!P164)</f>
        <v/>
      </c>
      <c r="F164" s="52" t="str">
        <f>IF('Kontrollküsimustik - ISQM'!O164='Kontrollküsimustik - ISQM'!$Q$1,"",'Kontrollküsimustik - ISQM'!O164)</f>
        <v/>
      </c>
      <c r="G164" s="46" t="str">
        <f t="shared" si="8"/>
        <v/>
      </c>
      <c r="H164" s="47" t="str">
        <f>IF('Kontrollküsimustik - ISQM'!G164="x","x","")</f>
        <v/>
      </c>
      <c r="I164" s="47" t="str">
        <f>IF('Kontrollküsimustik - ISQM'!H164="x","x","")</f>
        <v/>
      </c>
      <c r="J164" s="46" t="str">
        <f t="shared" si="9"/>
        <v/>
      </c>
      <c r="K164" s="47" t="str">
        <f>IF('Kontrollküsimustik - ISQM'!L164="x","x","")</f>
        <v/>
      </c>
      <c r="L164" s="47" t="str">
        <f>IF('Kontrollküsimustik - ISQM'!M164="x","x","")</f>
        <v/>
      </c>
    </row>
    <row r="165" ht="30" spans="1:12">
      <c r="A165" s="48">
        <f>'Kontrollküsimustik - ISQM'!A165</f>
        <v>149</v>
      </c>
      <c r="B165" s="49"/>
      <c r="C165" s="50" t="str">
        <f>'Kontrollküsimustik - ISQM'!C165</f>
        <v>ISQM(EE)1-34</v>
      </c>
      <c r="D165" s="51" t="str">
        <f>'Kontrollküsimustik - ISQM'!E165</f>
        <v>(ii) käsitlevad seda, millal on muul juhul asjakohane vahetada infot ettevõtte kvaliteedijuhtimise süsteemi kohta väliste osapooltega, ja</v>
      </c>
      <c r="E165" s="52" t="str">
        <f>IF('Kontrollküsimustik - ISQM'!P165='Kontrollküsimustik - ISQM'!$Q$1,"",'Kontrollküsimustik - ISQM'!P165)</f>
        <v/>
      </c>
      <c r="F165" s="52" t="str">
        <f>IF('Kontrollküsimustik - ISQM'!O165='Kontrollküsimustik - ISQM'!$Q$1,"",'Kontrollküsimustik - ISQM'!O165)</f>
        <v/>
      </c>
      <c r="G165" s="46" t="str">
        <f t="shared" si="8"/>
        <v/>
      </c>
      <c r="H165" s="47" t="str">
        <f>IF('Kontrollküsimustik - ISQM'!G165="x","x","")</f>
        <v/>
      </c>
      <c r="I165" s="47" t="str">
        <f>IF('Kontrollküsimustik - ISQM'!H165="x","x","")</f>
        <v/>
      </c>
      <c r="J165" s="46" t="str">
        <f t="shared" si="9"/>
        <v/>
      </c>
      <c r="K165" s="47" t="str">
        <f>IF('Kontrollküsimustik - ISQM'!L165="x","x","")</f>
        <v/>
      </c>
      <c r="L165" s="47" t="str">
        <f>IF('Kontrollküsimustik - ISQM'!M165="x","x","")</f>
        <v/>
      </c>
    </row>
    <row r="166" ht="45" spans="1:12">
      <c r="A166" s="48">
        <f>'Kontrollküsimustik - ISQM'!A166</f>
        <v>150</v>
      </c>
      <c r="B166" s="49"/>
      <c r="C166" s="50" t="str">
        <f>'Kontrollküsimustik - ISQM'!C166</f>
        <v>ISQM(EE)1-34</v>
      </c>
      <c r="D166" s="51" t="str">
        <f>'Kontrollküsimustik - ISQM'!E166</f>
        <v>(iii) käsitlevad informatsiooni, mis tuleb esitada välise infovahetuse korral kooskõlas lõigu 34 punkti e alapunktidega i ja ii, sealhulgas infovahetuse olemust, ajastust ja ulatust ning asjakohast vormi;</v>
      </c>
      <c r="E166" s="52" t="str">
        <f>IF('Kontrollküsimustik - ISQM'!P166='Kontrollküsimustik - ISQM'!$Q$1,"",'Kontrollküsimustik - ISQM'!P166)</f>
        <v/>
      </c>
      <c r="F166" s="52" t="str">
        <f>IF('Kontrollküsimustik - ISQM'!O166='Kontrollküsimustik - ISQM'!$Q$1,"",'Kontrollküsimustik - ISQM'!O166)</f>
        <v/>
      </c>
      <c r="G166" s="46" t="str">
        <f t="shared" si="8"/>
        <v/>
      </c>
      <c r="H166" s="47" t="str">
        <f>IF('Kontrollküsimustik - ISQM'!G166="x","x","")</f>
        <v/>
      </c>
      <c r="I166" s="47" t="str">
        <f>IF('Kontrollküsimustik - ISQM'!H166="x","x","")</f>
        <v/>
      </c>
      <c r="J166" s="46" t="str">
        <f t="shared" si="9"/>
        <v/>
      </c>
      <c r="K166" s="47" t="str">
        <f>IF('Kontrollküsimustik - ISQM'!L166="x","x","")</f>
        <v/>
      </c>
      <c r="L166" s="47" t="str">
        <f>IF('Kontrollküsimustik - ISQM'!M166="x","x","")</f>
        <v/>
      </c>
    </row>
    <row r="167" ht="60" spans="1:12">
      <c r="A167" s="48">
        <f>'Kontrollküsimustik - ISQM'!A167</f>
        <v>151</v>
      </c>
      <c r="B167" s="49"/>
      <c r="C167" s="50" t="str">
        <f>'Kontrollküsimustik - ISQM'!C167</f>
        <v>ISQM(EE)1-34.D3</v>
      </c>
      <c r="D167" s="51" t="str">
        <f>'Kontrollküsimustik - ISQM'!E167</f>
        <v>Ettevõttes peab olema kehtestatud asjakohane kord, mille kohaselt ettevõtte töötajad saavad teatada võimalikest või tegelikest käesoleva standardi, audiitortegevuse seaduse või määruse (EL) nr 537/2014 rikkumistest asutusesiseselt selleks määratud kanali kaudu.</v>
      </c>
      <c r="E167" s="52" t="str">
        <f>IF('Kontrollküsimustik - ISQM'!P167='Kontrollküsimustik - ISQM'!$Q$1,"",'Kontrollküsimustik - ISQM'!P167)</f>
        <v/>
      </c>
      <c r="F167" s="52" t="str">
        <f>IF('Kontrollküsimustik - ISQM'!O167='Kontrollküsimustik - ISQM'!$Q$1,"",'Kontrollküsimustik - ISQM'!O167)</f>
        <v/>
      </c>
      <c r="G167" s="46" t="str">
        <f t="shared" si="8"/>
        <v/>
      </c>
      <c r="H167" s="47" t="str">
        <f>IF('Kontrollküsimustik - ISQM'!G167="x","x","")</f>
        <v/>
      </c>
      <c r="I167" s="47" t="str">
        <f>IF('Kontrollküsimustik - ISQM'!H167="x","x","")</f>
        <v/>
      </c>
      <c r="J167" s="46" t="str">
        <f t="shared" si="9"/>
        <v/>
      </c>
      <c r="K167" s="47" t="str">
        <f>IF('Kontrollküsimustik - ISQM'!L167="x","x","")</f>
        <v/>
      </c>
      <c r="L167" s="47" t="str">
        <f>IF('Kontrollküsimustik - ISQM'!M167="x","x","")</f>
        <v/>
      </c>
    </row>
    <row r="168" spans="1:12">
      <c r="A168" s="41"/>
      <c r="B168" s="42"/>
      <c r="C168" s="43" t="str">
        <f>'Kontrollküsimustik - ISQM'!C168</f>
        <v>Monitoorimis- ja korrigeerimisprotsess</v>
      </c>
      <c r="D168" s="44"/>
      <c r="E168" s="45" t="str">
        <f>IF('Kontrollküsimustik - ISQM'!P191='Kontrollküsimustik - ISQM'!$Q$1,"",'Kontrollküsimustik - ISQM'!P191)</f>
        <v/>
      </c>
      <c r="F168" s="45" t="str">
        <f>IF('Kontrollküsimustik - ISQM'!O191='Kontrollküsimustik - ISQM'!$Q$1,"",'Kontrollküsimustik - ISQM'!O191)</f>
        <v/>
      </c>
      <c r="G168" s="46" t="str">
        <f t="shared" si="8"/>
        <v/>
      </c>
      <c r="H168" s="47" t="str">
        <f>IF('Kontrollküsimustik - ISQM'!G191="x","x","")</f>
        <v/>
      </c>
      <c r="I168" s="47" t="str">
        <f>IF('Kontrollküsimustik - ISQM'!H191="x","x","")</f>
        <v/>
      </c>
      <c r="J168" s="46" t="str">
        <f t="shared" si="9"/>
        <v/>
      </c>
      <c r="K168" s="47" t="str">
        <f>IF('Kontrollküsimustik - ISQM'!L191="x","x","")</f>
        <v/>
      </c>
      <c r="L168" s="47" t="str">
        <f>IF('Kontrollküsimustik - ISQM'!M191="x","x","")</f>
        <v/>
      </c>
    </row>
    <row r="169" ht="30" spans="1:12">
      <c r="A169" s="48">
        <f>'Kontrollküsimustik - ISQM'!A169</f>
        <v>152</v>
      </c>
      <c r="B169" s="49"/>
      <c r="C169" s="50" t="str">
        <f>'Kontrollküsimustik - ISQM'!C169</f>
        <v>ISQM(EE)1-35</v>
      </c>
      <c r="D169" s="51" t="str">
        <f>'Kontrollküsimustik - ISQM'!E169</f>
        <v>Ettevõte peab kehtestama monitoorimis- ja korrigeerimisprotsessi, et:</v>
      </c>
      <c r="E169" s="52" t="str">
        <f>IF('Kontrollküsimustik - ISQM'!P169='Kontrollküsimustik - ISQM'!$Q$1,"",'Kontrollküsimustik - ISQM'!P169)</f>
        <v/>
      </c>
      <c r="F169" s="52" t="str">
        <f>IF('Kontrollküsimustik - ISQM'!O169='Kontrollküsimustik - ISQM'!$Q$1,"",'Kontrollküsimustik - ISQM'!O169)</f>
        <v/>
      </c>
      <c r="G169" s="46" t="str">
        <f t="shared" si="8"/>
        <v/>
      </c>
      <c r="H169" s="47" t="str">
        <f>IF('Kontrollküsimustik - ISQM'!G169="x","x","")</f>
        <v/>
      </c>
      <c r="I169" s="47" t="str">
        <f>IF('Kontrollküsimustik - ISQM'!H169="x","x","")</f>
        <v/>
      </c>
      <c r="J169" s="46" t="str">
        <f t="shared" si="9"/>
        <v/>
      </c>
      <c r="K169" s="47" t="str">
        <f>IF('Kontrollküsimustik - ISQM'!L169="x","x","")</f>
        <v/>
      </c>
      <c r="L169" s="47" t="str">
        <f>IF('Kontrollküsimustik - ISQM'!M169="x","x","")</f>
        <v/>
      </c>
    </row>
    <row r="170" ht="45" spans="1:12">
      <c r="A170" s="48">
        <f>'Kontrollküsimustik - ISQM'!A170</f>
        <v>153</v>
      </c>
      <c r="B170" s="49"/>
      <c r="C170" s="50" t="str">
        <f>'Kontrollküsimustik - ISQM'!C170</f>
        <v>ISQM(EE)1-35</v>
      </c>
      <c r="D170" s="51" t="str">
        <f>'Kontrollküsimustik - ISQM'!E170</f>
        <v>(a) anda asjassepuutuvat, usaldusväärset ja õigeaegset informatsiooni kvaliteedijuhtimise süsteemi väljatöötamise, rakendamise ja kasutamise kohta;</v>
      </c>
      <c r="E170" s="52" t="str">
        <f>IF('Kontrollküsimustik - ISQM'!P170='Kontrollküsimustik - ISQM'!$Q$1,"",'Kontrollküsimustik - ISQM'!P170)</f>
        <v/>
      </c>
      <c r="F170" s="52" t="str">
        <f>IF('Kontrollküsimustik - ISQM'!O170='Kontrollküsimustik - ISQM'!$Q$1,"",'Kontrollküsimustik - ISQM'!O170)</f>
        <v/>
      </c>
      <c r="G170" s="46" t="str">
        <f t="shared" si="8"/>
        <v/>
      </c>
      <c r="H170" s="47" t="str">
        <f>IF('Kontrollküsimustik - ISQM'!G170="x","x","")</f>
        <v/>
      </c>
      <c r="I170" s="47" t="str">
        <f>IF('Kontrollküsimustik - ISQM'!H170="x","x","")</f>
        <v/>
      </c>
      <c r="J170" s="46" t="str">
        <f t="shared" si="9"/>
        <v/>
      </c>
      <c r="K170" s="47" t="str">
        <f>IF('Kontrollküsimustik - ISQM'!L170="x","x","")</f>
        <v/>
      </c>
      <c r="L170" s="47" t="str">
        <f>IF('Kontrollküsimustik - ISQM'!M170="x","x","")</f>
        <v/>
      </c>
    </row>
    <row r="171" ht="30" spans="1:12">
      <c r="A171" s="48">
        <f>'Kontrollküsimustik - ISQM'!A171</f>
        <v>154</v>
      </c>
      <c r="B171" s="49"/>
      <c r="C171" s="50" t="str">
        <f>'Kontrollküsimustik - ISQM'!C171</f>
        <v>ISQM(EE)1-35</v>
      </c>
      <c r="D171" s="51" t="str">
        <f>'Kontrollküsimustik - ISQM'!E171</f>
        <v>(b) astuda asjakohaseid samme tuvastatud puudustele vastamiseks selliselt, et puudused korrigeeritakse õigel ajal.</v>
      </c>
      <c r="E171" s="52" t="str">
        <f>IF('Kontrollküsimustik - ISQM'!P171='Kontrollküsimustik - ISQM'!$Q$1,"",'Kontrollküsimustik - ISQM'!P171)</f>
        <v/>
      </c>
      <c r="F171" s="52" t="str">
        <f>IF('Kontrollküsimustik - ISQM'!O171='Kontrollküsimustik - ISQM'!$Q$1,"",'Kontrollküsimustik - ISQM'!O171)</f>
        <v/>
      </c>
      <c r="G171" s="46" t="str">
        <f t="shared" si="8"/>
        <v/>
      </c>
      <c r="H171" s="47" t="str">
        <f>IF('Kontrollküsimustik - ISQM'!G171="x","x","")</f>
        <v/>
      </c>
      <c r="I171" s="47" t="str">
        <f>IF('Kontrollküsimustik - ISQM'!H171="x","x","")</f>
        <v/>
      </c>
      <c r="J171" s="46" t="str">
        <f t="shared" si="9"/>
        <v/>
      </c>
      <c r="K171" s="47" t="str">
        <f>IF('Kontrollküsimustik - ISQM'!L171="x","x","")</f>
        <v/>
      </c>
      <c r="L171" s="47" t="str">
        <f>IF('Kontrollküsimustik - ISQM'!M171="x","x","")</f>
        <v/>
      </c>
    </row>
    <row r="172" ht="120" spans="1:12">
      <c r="A172" s="48">
        <f>'Kontrollküsimustik - ISQM'!A172</f>
        <v>155</v>
      </c>
      <c r="B172" s="49"/>
      <c r="C172" s="50" t="str">
        <f>'Kontrollküsimustik - ISQM'!C172</f>
        <v>ISQM(EE)1-35.D1</v>
      </c>
      <c r="D172" s="51" t="str">
        <f>'Kontrollküsimustik - ISQM'!E172</f>
        <v>Ettevõte jälgib ja hindab, käesoleva standardi ja kui see on kohaldatav, siis määruse (EL) nr 537/2014 kohaselt kehtestatud süsteemide ning sisemise kvaliteedikontrolli korra asjakohasust ja tulemuslikkust ning võtab tarvitusele asjakohased meetmed mis tahes puuduste kõrvaldamiseks. Alalõigus 34.D1 c) osutatud sisemise kvaliteedikontrolli süsteemi hindamise viib ettevõte läbi kord aastas ning säilitab andmed selle hindamise tulemuste ning väljapakutud meetmete kohta sisemise kvaliteedikontrolli süsteemi muutmiseks.</v>
      </c>
      <c r="E172" s="52" t="str">
        <f>IF('Kontrollküsimustik - ISQM'!P172='Kontrollküsimustik - ISQM'!$Q$1,"",'Kontrollküsimustik - ISQM'!P172)</f>
        <v/>
      </c>
      <c r="F172" s="52" t="str">
        <f>IF('Kontrollküsimustik - ISQM'!O172='Kontrollküsimustik - ISQM'!$Q$1,"",'Kontrollküsimustik - ISQM'!O172)</f>
        <v/>
      </c>
      <c r="G172" s="46" t="str">
        <f t="shared" si="8"/>
        <v/>
      </c>
      <c r="H172" s="47" t="str">
        <f>IF('Kontrollküsimustik - ISQM'!G172="x","x","")</f>
        <v/>
      </c>
      <c r="I172" s="47" t="str">
        <f>IF('Kontrollküsimustik - ISQM'!H172="x","x","")</f>
        <v/>
      </c>
      <c r="J172" s="46" t="str">
        <f t="shared" si="9"/>
        <v/>
      </c>
      <c r="K172" s="47" t="str">
        <f>IF('Kontrollküsimustik - ISQM'!L172="x","x","")</f>
        <v/>
      </c>
      <c r="L172" s="47" t="str">
        <f>IF('Kontrollküsimustik - ISQM'!M172="x","x","")</f>
        <v/>
      </c>
    </row>
    <row r="173" ht="30" spans="1:12">
      <c r="A173" s="48">
        <f>'Kontrollküsimustik - ISQM'!A173</f>
        <v>156</v>
      </c>
      <c r="B173" s="49"/>
      <c r="C173" s="50" t="str">
        <f>'Kontrollküsimustik - ISQM'!C173</f>
        <v>ISQM(EE)1-36</v>
      </c>
      <c r="D173" s="51" t="str">
        <f>'Kontrollküsimustik - ISQM'!E173</f>
        <v>Ettevõte peab töötama välja monitoorimistegevused ja neid läbi viima, et anda alus puuduste tuvastamiseks.</v>
      </c>
      <c r="E173" s="52" t="str">
        <f>IF('Kontrollküsimustik - ISQM'!P173='Kontrollküsimustik - ISQM'!$Q$1,"",'Kontrollküsimustik - ISQM'!P173)</f>
        <v/>
      </c>
      <c r="F173" s="52" t="str">
        <f>IF('Kontrollküsimustik - ISQM'!O173='Kontrollküsimustik - ISQM'!$Q$1,"",'Kontrollküsimustik - ISQM'!O173)</f>
        <v/>
      </c>
      <c r="G173" s="46" t="str">
        <f t="shared" si="8"/>
        <v/>
      </c>
      <c r="H173" s="47" t="str">
        <f>IF('Kontrollküsimustik - ISQM'!G173="x","x","")</f>
        <v/>
      </c>
      <c r="I173" s="47" t="str">
        <f>IF('Kontrollküsimustik - ISQM'!H173="x","x","")</f>
        <v/>
      </c>
      <c r="J173" s="46" t="str">
        <f t="shared" si="9"/>
        <v/>
      </c>
      <c r="K173" s="47" t="str">
        <f>IF('Kontrollküsimustik - ISQM'!L173="x","x","")</f>
        <v/>
      </c>
      <c r="L173" s="47" t="str">
        <f>IF('Kontrollküsimustik - ISQM'!M173="x","x","")</f>
        <v/>
      </c>
    </row>
    <row r="174" ht="30" spans="1:12">
      <c r="A174" s="48">
        <f>'Kontrollküsimustik - ISQM'!A174</f>
        <v>157</v>
      </c>
      <c r="B174" s="49"/>
      <c r="C174" s="50" t="str">
        <f>'Kontrollküsimustik - ISQM'!C174</f>
        <v>ISQM(EE)1-37</v>
      </c>
      <c r="D174" s="51" t="str">
        <f>'Kontrollküsimustik - ISQM'!E174</f>
        <v>Monitoorimistegevuste olemuse, ajastuse ja ulatuse kindlaksmääramisel peab ettevõte võtma arvesse:</v>
      </c>
      <c r="E174" s="52" t="str">
        <f>IF('Kontrollküsimustik - ISQM'!P174='Kontrollküsimustik - ISQM'!$Q$1,"",'Kontrollküsimustik - ISQM'!P174)</f>
        <v/>
      </c>
      <c r="F174" s="52" t="str">
        <f>IF('Kontrollküsimustik - ISQM'!O174='Kontrollküsimustik - ISQM'!$Q$1,"",'Kontrollküsimustik - ISQM'!O174)</f>
        <v/>
      </c>
      <c r="G174" s="46" t="str">
        <f t="shared" si="8"/>
        <v/>
      </c>
      <c r="H174" s="47" t="str">
        <f>IF('Kontrollküsimustik - ISQM'!G174="x","x","")</f>
        <v/>
      </c>
      <c r="I174" s="47" t="str">
        <f>IF('Kontrollküsimustik - ISQM'!H174="x","x","")</f>
        <v/>
      </c>
      <c r="J174" s="46" t="str">
        <f t="shared" si="9"/>
        <v/>
      </c>
      <c r="K174" s="47" t="str">
        <f>IF('Kontrollküsimustik - ISQM'!L174="x","x","")</f>
        <v/>
      </c>
      <c r="L174" s="47" t="str">
        <f>IF('Kontrollküsimustik - ISQM'!M174="x","x","")</f>
        <v/>
      </c>
    </row>
    <row r="175" spans="1:12">
      <c r="A175" s="48">
        <f>'Kontrollküsimustik - ISQM'!A175</f>
        <v>158</v>
      </c>
      <c r="B175" s="49"/>
      <c r="C175" s="50" t="str">
        <f>'Kontrollküsimustik - ISQM'!C175</f>
        <v>ISQM(EE)1-37</v>
      </c>
      <c r="D175" s="51" t="str">
        <f>'Kontrollküsimustik - ISQM'!E175</f>
        <v>(a) kvaliteediriskidele antud hinnangute põhjuseid;</v>
      </c>
      <c r="E175" s="52" t="str">
        <f>IF('Kontrollküsimustik - ISQM'!P175='Kontrollküsimustik - ISQM'!$Q$1,"",'Kontrollküsimustik - ISQM'!P175)</f>
        <v/>
      </c>
      <c r="F175" s="52" t="str">
        <f>IF('Kontrollküsimustik - ISQM'!O175='Kontrollküsimustik - ISQM'!$Q$1,"",'Kontrollküsimustik - ISQM'!O175)</f>
        <v/>
      </c>
      <c r="G175" s="46" t="str">
        <f t="shared" si="8"/>
        <v/>
      </c>
      <c r="H175" s="47" t="str">
        <f>IF('Kontrollküsimustik - ISQM'!G175="x","x","")</f>
        <v/>
      </c>
      <c r="I175" s="47" t="str">
        <f>IF('Kontrollküsimustik - ISQM'!H175="x","x","")</f>
        <v/>
      </c>
      <c r="J175" s="46" t="str">
        <f t="shared" si="9"/>
        <v/>
      </c>
      <c r="K175" s="47" t="str">
        <f>IF('Kontrollküsimustik - ISQM'!L175="x","x","")</f>
        <v/>
      </c>
      <c r="L175" s="47" t="str">
        <f>IF('Kontrollküsimustik - ISQM'!M175="x","x","")</f>
        <v/>
      </c>
    </row>
    <row r="176" spans="1:12">
      <c r="A176" s="48">
        <f>'Kontrollküsimustik - ISQM'!A176</f>
        <v>159</v>
      </c>
      <c r="B176" s="49"/>
      <c r="C176" s="50" t="str">
        <f>'Kontrollküsimustik - ISQM'!C176</f>
        <v>ISQM(EE)1-37</v>
      </c>
      <c r="D176" s="51" t="str">
        <f>'Kontrollküsimustik - ISQM'!E176</f>
        <v>(b) vastuste väljatöötamist;</v>
      </c>
      <c r="E176" s="52" t="str">
        <f>IF('Kontrollküsimustik - ISQM'!P176='Kontrollküsimustik - ISQM'!$Q$1,"",'Kontrollküsimustik - ISQM'!P176)</f>
        <v/>
      </c>
      <c r="F176" s="52" t="str">
        <f>IF('Kontrollküsimustik - ISQM'!O176='Kontrollküsimustik - ISQM'!$Q$1,"",'Kontrollküsimustik - ISQM'!O176)</f>
        <v/>
      </c>
      <c r="G176" s="46" t="str">
        <f t="shared" si="8"/>
        <v/>
      </c>
      <c r="H176" s="47" t="str">
        <f>IF('Kontrollküsimustik - ISQM'!G176="x","x","")</f>
        <v/>
      </c>
      <c r="I176" s="47" t="str">
        <f>IF('Kontrollküsimustik - ISQM'!H176="x","x","")</f>
        <v/>
      </c>
      <c r="J176" s="46" t="str">
        <f t="shared" si="9"/>
        <v/>
      </c>
      <c r="K176" s="47" t="str">
        <f>IF('Kontrollküsimustik - ISQM'!L176="x","x","")</f>
        <v/>
      </c>
      <c r="L176" s="47" t="str">
        <f>IF('Kontrollküsimustik - ISQM'!M176="x","x","")</f>
        <v/>
      </c>
    </row>
    <row r="177" ht="30" spans="1:12">
      <c r="A177" s="48">
        <f>'Kontrollküsimustik - ISQM'!A177</f>
        <v>160</v>
      </c>
      <c r="B177" s="49"/>
      <c r="C177" s="50" t="str">
        <f>'Kontrollküsimustik - ISQM'!C177</f>
        <v>ISQM(EE)1-37</v>
      </c>
      <c r="D177" s="51" t="str">
        <f>'Kontrollküsimustik - ISQM'!E177</f>
        <v>(c) ettevõtte riskide hindamise protsessi ning monitoorimis- ja korrigeerimisprotsessi väljatöötamist;</v>
      </c>
      <c r="E177" s="52" t="str">
        <f>IF('Kontrollküsimustik - ISQM'!P177='Kontrollküsimustik - ISQM'!$Q$1,"",'Kontrollküsimustik - ISQM'!P177)</f>
        <v/>
      </c>
      <c r="F177" s="52" t="str">
        <f>IF('Kontrollküsimustik - ISQM'!O177='Kontrollküsimustik - ISQM'!$Q$1,"",'Kontrollküsimustik - ISQM'!O177)</f>
        <v/>
      </c>
      <c r="G177" s="46" t="str">
        <f t="shared" si="8"/>
        <v/>
      </c>
      <c r="H177" s="47" t="str">
        <f>IF('Kontrollküsimustik - ISQM'!G177="x","x","")</f>
        <v/>
      </c>
      <c r="I177" s="47" t="str">
        <f>IF('Kontrollküsimustik - ISQM'!H177="x","x","")</f>
        <v/>
      </c>
      <c r="J177" s="46" t="str">
        <f t="shared" si="9"/>
        <v/>
      </c>
      <c r="K177" s="47" t="str">
        <f>IF('Kontrollküsimustik - ISQM'!L177="x","x","")</f>
        <v/>
      </c>
      <c r="L177" s="47" t="str">
        <f>IF('Kontrollküsimustik - ISQM'!M177="x","x","")</f>
        <v/>
      </c>
    </row>
    <row r="178" spans="1:12">
      <c r="A178" s="48">
        <f>'Kontrollküsimustik - ISQM'!A178</f>
        <v>161</v>
      </c>
      <c r="B178" s="49"/>
      <c r="C178" s="50" t="str">
        <f>'Kontrollküsimustik - ISQM'!C178</f>
        <v>ISQM(EE)1-37</v>
      </c>
      <c r="D178" s="51" t="str">
        <f>'Kontrollküsimustik - ISQM'!E178</f>
        <v>(d) muutusi kvaliteedijuhtimise süsteemis;</v>
      </c>
      <c r="E178" s="52" t="str">
        <f>IF('Kontrollküsimustik - ISQM'!P178='Kontrollküsimustik - ISQM'!$Q$1,"",'Kontrollküsimustik - ISQM'!P178)</f>
        <v/>
      </c>
      <c r="F178" s="52" t="str">
        <f>IF('Kontrollküsimustik - ISQM'!O178='Kontrollküsimustik - ISQM'!$Q$1,"",'Kontrollküsimustik - ISQM'!O178)</f>
        <v/>
      </c>
      <c r="G178" s="46" t="str">
        <f t="shared" si="8"/>
        <v/>
      </c>
      <c r="H178" s="47" t="str">
        <f>IF('Kontrollküsimustik - ISQM'!G178="x","x","")</f>
        <v/>
      </c>
      <c r="I178" s="47" t="str">
        <f>IF('Kontrollküsimustik - ISQM'!H178="x","x","")</f>
        <v/>
      </c>
      <c r="J178" s="46" t="str">
        <f t="shared" si="9"/>
        <v/>
      </c>
      <c r="K178" s="47" t="str">
        <f>IF('Kontrollküsimustik - ISQM'!L178="x","x","")</f>
        <v/>
      </c>
      <c r="L178" s="47" t="str">
        <f>IF('Kontrollküsimustik - ISQM'!M178="x","x","")</f>
        <v/>
      </c>
    </row>
    <row r="179" ht="60" spans="1:12">
      <c r="A179" s="48">
        <f>'Kontrollküsimustik - ISQM'!A179</f>
        <v>162</v>
      </c>
      <c r="B179" s="49"/>
      <c r="C179" s="50" t="str">
        <f>'Kontrollküsimustik - ISQM'!C179</f>
        <v>ISQM(EE)1-37</v>
      </c>
      <c r="D179" s="51" t="str">
        <f>'Kontrollküsimustik - ISQM'!E179</f>
        <v>(e) varasemate monitoorimistegevuste tulemusi, seda, kas varasemad monitoorimistegevused on ettevõtte kvaliteedijuhtimise süsteemi hindamisel jätkuvalt asjassepuutuvad ja kas heastavad sammud eelnevalt tuvastatud puuduste käsitlemiseks olid tulemuslikud, ning</v>
      </c>
      <c r="E179" s="52" t="str">
        <f>IF('Kontrollküsimustik - ISQM'!P179='Kontrollküsimustik - ISQM'!$Q$1,"",'Kontrollküsimustik - ISQM'!P179)</f>
        <v/>
      </c>
      <c r="F179" s="52" t="str">
        <f>IF('Kontrollküsimustik - ISQM'!O179='Kontrollküsimustik - ISQM'!$Q$1,"",'Kontrollküsimustik - ISQM'!O179)</f>
        <v/>
      </c>
      <c r="G179" s="46" t="str">
        <f t="shared" si="8"/>
        <v/>
      </c>
      <c r="H179" s="47" t="str">
        <f>IF('Kontrollküsimustik - ISQM'!G179="x","x","")</f>
        <v/>
      </c>
      <c r="I179" s="47" t="str">
        <f>IF('Kontrollküsimustik - ISQM'!H179="x","x","")</f>
        <v/>
      </c>
      <c r="J179" s="46" t="str">
        <f t="shared" si="9"/>
        <v/>
      </c>
      <c r="K179" s="47" t="str">
        <f>IF('Kontrollküsimustik - ISQM'!L179="x","x","")</f>
        <v/>
      </c>
      <c r="L179" s="47" t="str">
        <f>IF('Kontrollküsimustik - ISQM'!M179="x","x","")</f>
        <v/>
      </c>
    </row>
    <row r="180" ht="105" spans="1:12">
      <c r="A180" s="48">
        <f>'Kontrollküsimustik - ISQM'!A180</f>
        <v>163</v>
      </c>
      <c r="B180" s="49"/>
      <c r="C180" s="50" t="str">
        <f>'Kontrollküsimustik - ISQM'!C180</f>
        <v>ISQM(EE)1-37</v>
      </c>
      <c r="D180" s="51" t="str">
        <f>'Kontrollküsimustik - ISQM'!E180</f>
        <v>(f) muud asjassepuutuvat informatsiooni, sealhulgas kaebusi ja süüdistusi selle kohta, et töö ei ole tehtud kooskõlas kutsestandardite ning rakendatavate seadusest ja regulatsioonist tulenevate nõuetega, või mittevastavuse kohta käesoleva ISQMi alusel kehtestatud ettevõtte poliitikatele või protseduuridele, väliste inspekteerimiste tulemusel saadud informatsiooni ja informatsiooni teenuseosutajatelt.</v>
      </c>
      <c r="E180" s="52" t="str">
        <f>IF('Kontrollküsimustik - ISQM'!P180='Kontrollküsimustik - ISQM'!$Q$1,"",'Kontrollküsimustik - ISQM'!P180)</f>
        <v/>
      </c>
      <c r="F180" s="52" t="str">
        <f>IF('Kontrollküsimustik - ISQM'!O180='Kontrollküsimustik - ISQM'!$Q$1,"",'Kontrollküsimustik - ISQM'!O180)</f>
        <v/>
      </c>
      <c r="G180" s="46" t="str">
        <f t="shared" si="8"/>
        <v/>
      </c>
      <c r="H180" s="47" t="str">
        <f>IF('Kontrollküsimustik - ISQM'!G180="x","x","")</f>
        <v/>
      </c>
      <c r="I180" s="47" t="str">
        <f>IF('Kontrollküsimustik - ISQM'!H180="x","x","")</f>
        <v/>
      </c>
      <c r="J180" s="46" t="str">
        <f t="shared" si="9"/>
        <v/>
      </c>
      <c r="K180" s="47" t="str">
        <f>IF('Kontrollküsimustik - ISQM'!L180="x","x","")</f>
        <v/>
      </c>
      <c r="L180" s="47" t="str">
        <f>IF('Kontrollküsimustik - ISQM'!M180="x","x","")</f>
        <v/>
      </c>
    </row>
    <row r="181" ht="45" spans="1:12">
      <c r="A181" s="48">
        <f>'Kontrollküsimustik - ISQM'!A181</f>
        <v>164</v>
      </c>
      <c r="B181" s="49"/>
      <c r="C181" s="50" t="str">
        <f>'Kontrollküsimustik - ISQM'!C181</f>
        <v>ISQM(EE)1-38</v>
      </c>
      <c r="D181" s="51" t="str">
        <f>'Kontrollküsimustik - ISQM'!E181</f>
        <v>Ettevõte peab oma monitoorimistegevustes hõlmama lõpetatud töövõttude inspekteerimist ning määrama kindlaks, milliseid töövõtte ja töövõtu partnereid välja valida. Seda tehes peab ettevõte: </v>
      </c>
      <c r="E181" s="52" t="str">
        <f>IF('Kontrollküsimustik - ISQM'!P181='Kontrollküsimustik - ISQM'!$Q$1,"",'Kontrollküsimustik - ISQM'!P181)</f>
        <v/>
      </c>
      <c r="F181" s="52" t="str">
        <f>IF('Kontrollküsimustik - ISQM'!O181='Kontrollküsimustik - ISQM'!$Q$1,"",'Kontrollküsimustik - ISQM'!O181)</f>
        <v/>
      </c>
      <c r="G181" s="46" t="str">
        <f t="shared" si="8"/>
        <v/>
      </c>
      <c r="H181" s="47" t="str">
        <f>IF('Kontrollküsimustik - ISQM'!G181="x","x","")</f>
        <v/>
      </c>
      <c r="I181" s="47" t="str">
        <f>IF('Kontrollküsimustik - ISQM'!H181="x","x","")</f>
        <v/>
      </c>
      <c r="J181" s="46" t="str">
        <f t="shared" si="9"/>
        <v/>
      </c>
      <c r="K181" s="47" t="str">
        <f>IF('Kontrollküsimustik - ISQM'!L181="x","x","")</f>
        <v/>
      </c>
      <c r="L181" s="47" t="str">
        <f>IF('Kontrollküsimustik - ISQM'!M181="x","x","")</f>
        <v/>
      </c>
    </row>
    <row r="182" spans="1:12">
      <c r="A182" s="48">
        <f>'Kontrollküsimustik - ISQM'!A182</f>
        <v>165</v>
      </c>
      <c r="B182" s="49"/>
      <c r="C182" s="50" t="str">
        <f>'Kontrollküsimustik - ISQM'!C182</f>
        <v>ISQM(EE)1-38</v>
      </c>
      <c r="D182" s="51" t="str">
        <f>'Kontrollküsimustik - ISQM'!E182</f>
        <v>(a) võtma arvesse lõigus 37 nimetatud asjaolusid;</v>
      </c>
      <c r="E182" s="52" t="str">
        <f>IF('Kontrollküsimustik - ISQM'!P182='Kontrollküsimustik - ISQM'!$Q$1,"",'Kontrollküsimustik - ISQM'!P182)</f>
        <v/>
      </c>
      <c r="F182" s="52" t="str">
        <f>IF('Kontrollküsimustik - ISQM'!O182='Kontrollküsimustik - ISQM'!$Q$1,"",'Kontrollküsimustik - ISQM'!O182)</f>
        <v/>
      </c>
      <c r="G182" s="46" t="str">
        <f t="shared" si="8"/>
        <v/>
      </c>
      <c r="H182" s="47" t="str">
        <f>IF('Kontrollküsimustik - ISQM'!G182="x","x","")</f>
        <v/>
      </c>
      <c r="I182" s="47" t="str">
        <f>IF('Kontrollküsimustik - ISQM'!H182="x","x","")</f>
        <v/>
      </c>
      <c r="J182" s="46" t="str">
        <f t="shared" si="9"/>
        <v/>
      </c>
      <c r="K182" s="47" t="str">
        <f>IF('Kontrollküsimustik - ISQM'!L182="x","x","")</f>
        <v/>
      </c>
      <c r="L182" s="47" t="str">
        <f>IF('Kontrollküsimustik - ISQM'!M182="x","x","")</f>
        <v/>
      </c>
    </row>
    <row r="183" ht="45" spans="1:12">
      <c r="A183" s="48">
        <f>'Kontrollküsimustik - ISQM'!A183</f>
        <v>166</v>
      </c>
      <c r="B183" s="49"/>
      <c r="C183" s="50" t="str">
        <f>'Kontrollküsimustik - ISQM'!C183</f>
        <v>ISQM(EE)1-38</v>
      </c>
      <c r="D183" s="51" t="str">
        <f>'Kontrollküsimustik - ISQM'!E183</f>
        <v>(b) võtma arvesse ettevõtte teostatud muude monitoorimistegevuste olemust, ajastust ja ulatust ning selliste monitoorimistegevustega hõlmatud töövõtte ja töövõtu partnereid, ning</v>
      </c>
      <c r="E183" s="52" t="str">
        <f>IF('Kontrollküsimustik - ISQM'!P183='Kontrollküsimustik - ISQM'!$Q$1,"",'Kontrollküsimustik - ISQM'!P183)</f>
        <v/>
      </c>
      <c r="F183" s="52" t="str">
        <f>IF('Kontrollküsimustik - ISQM'!O183='Kontrollküsimustik - ISQM'!$Q$1,"",'Kontrollküsimustik - ISQM'!O183)</f>
        <v/>
      </c>
      <c r="G183" s="46" t="str">
        <f t="shared" si="8"/>
        <v/>
      </c>
      <c r="H183" s="47" t="str">
        <f>IF('Kontrollküsimustik - ISQM'!G183="x","x","")</f>
        <v/>
      </c>
      <c r="I183" s="47" t="str">
        <f>IF('Kontrollküsimustik - ISQM'!H183="x","x","")</f>
        <v/>
      </c>
      <c r="J183" s="46" t="str">
        <f t="shared" si="9"/>
        <v/>
      </c>
      <c r="K183" s="47" t="str">
        <f>IF('Kontrollküsimustik - ISQM'!L183="x","x","")</f>
        <v/>
      </c>
      <c r="L183" s="47" t="str">
        <f>IF('Kontrollküsimustik - ISQM'!M183="x","x","")</f>
        <v/>
      </c>
    </row>
    <row r="184" ht="30" spans="1:12">
      <c r="A184" s="48">
        <f>'Kontrollküsimustik - ISQM'!A184</f>
        <v>167</v>
      </c>
      <c r="B184" s="49"/>
      <c r="C184" s="50" t="str">
        <f>'Kontrollküsimustik - ISQM'!C184</f>
        <v>ISQM(EE)1-38</v>
      </c>
      <c r="D184" s="51" t="str">
        <f>'Kontrollküsimustik - ISQM'!E184</f>
        <v>(c) valima iga töövõtu partneri puhul välja vähemalt ühe lõpetatud töövõtu ettevõtte kindlaks määratud tsüklilisel alusel.</v>
      </c>
      <c r="E184" s="52" t="str">
        <f>IF('Kontrollküsimustik - ISQM'!P184='Kontrollküsimustik - ISQM'!$Q$1,"",'Kontrollküsimustik - ISQM'!P184)</f>
        <v/>
      </c>
      <c r="F184" s="52" t="str">
        <f>IF('Kontrollküsimustik - ISQM'!O184='Kontrollküsimustik - ISQM'!$Q$1,"",'Kontrollküsimustik - ISQM'!O184)</f>
        <v/>
      </c>
      <c r="G184" s="46" t="str">
        <f t="shared" si="8"/>
        <v/>
      </c>
      <c r="H184" s="47" t="str">
        <f>IF('Kontrollküsimustik - ISQM'!G184="x","x","")</f>
        <v/>
      </c>
      <c r="I184" s="47" t="str">
        <f>IF('Kontrollküsimustik - ISQM'!H184="x","x","")</f>
        <v/>
      </c>
      <c r="J184" s="46" t="str">
        <f t="shared" si="9"/>
        <v/>
      </c>
      <c r="K184" s="47" t="str">
        <f>IF('Kontrollküsimustik - ISQM'!L184="x","x","")</f>
        <v/>
      </c>
      <c r="L184" s="47" t="str">
        <f>IF('Kontrollküsimustik - ISQM'!M184="x","x","")</f>
        <v/>
      </c>
    </row>
    <row r="185" spans="1:12">
      <c r="A185" s="48">
        <f>'Kontrollküsimustik - ISQM'!A185</f>
        <v>168</v>
      </c>
      <c r="B185" s="49"/>
      <c r="C185" s="50" t="str">
        <f>'Kontrollküsimustik - ISQM'!C185</f>
        <v>ISQM(EE)1-39</v>
      </c>
      <c r="D185" s="51" t="str">
        <f>'Kontrollküsimustik - ISQM'!E185</f>
        <v>Ettevõte peab kehtestama poliitikad või protseduurid, mis:</v>
      </c>
      <c r="E185" s="52" t="str">
        <f>IF('Kontrollküsimustik - ISQM'!P185='Kontrollküsimustik - ISQM'!$Q$1,"",'Kontrollküsimustik - ISQM'!P185)</f>
        <v/>
      </c>
      <c r="F185" s="52" t="str">
        <f>IF('Kontrollküsimustik - ISQM'!O185='Kontrollküsimustik - ISQM'!$Q$1,"",'Kontrollküsimustik - ISQM'!O185)</f>
        <v/>
      </c>
      <c r="G185" s="46" t="str">
        <f t="shared" si="8"/>
        <v/>
      </c>
      <c r="H185" s="47" t="str">
        <f>IF('Kontrollküsimustik - ISQM'!G185="x","x","")</f>
        <v/>
      </c>
      <c r="I185" s="47" t="str">
        <f>IF('Kontrollküsimustik - ISQM'!H185="x","x","")</f>
        <v/>
      </c>
      <c r="J185" s="46" t="str">
        <f t="shared" si="9"/>
        <v/>
      </c>
      <c r="K185" s="47" t="str">
        <f>IF('Kontrollküsimustik - ISQM'!L185="x","x","")</f>
        <v/>
      </c>
      <c r="L185" s="47" t="str">
        <f>IF('Kontrollküsimustik - ISQM'!M185="x","x","")</f>
        <v/>
      </c>
    </row>
    <row r="186" ht="45" spans="1:12">
      <c r="A186" s="48">
        <f>'Kontrollküsimustik - ISQM'!A186</f>
        <v>169</v>
      </c>
      <c r="B186" s="49"/>
      <c r="C186" s="50" t="str">
        <f>'Kontrollküsimustik - ISQM'!C186</f>
        <v>ISQM(EE)1-39</v>
      </c>
      <c r="D186" s="51" t="str">
        <f>'Kontrollküsimustik - ISQM'!E186</f>
        <v>(a) nõuavad, et monitoorimistegevusi läbiviivatel üksikisikutel peab olema pädevus ja võimekus, sealhulgas piisav aeg, monitoorimistegevuste tulemuslikuks läbiviimiseks ning</v>
      </c>
      <c r="E186" s="52" t="str">
        <f>IF('Kontrollküsimustik - ISQM'!P186='Kontrollküsimustik - ISQM'!$Q$1,"",'Kontrollküsimustik - ISQM'!P186)</f>
        <v/>
      </c>
      <c r="F186" s="52" t="str">
        <f>IF('Kontrollküsimustik - ISQM'!O186='Kontrollküsimustik - ISQM'!$Q$1,"",'Kontrollküsimustik - ISQM'!O186)</f>
        <v/>
      </c>
      <c r="G186" s="46" t="str">
        <f t="shared" si="8"/>
        <v/>
      </c>
      <c r="H186" s="47" t="str">
        <f>IF('Kontrollküsimustik - ISQM'!G186="x","x","")</f>
        <v/>
      </c>
      <c r="I186" s="47" t="str">
        <f>IF('Kontrollküsimustik - ISQM'!H186="x","x","")</f>
        <v/>
      </c>
      <c r="J186" s="46" t="str">
        <f t="shared" si="9"/>
        <v/>
      </c>
      <c r="K186" s="47" t="str">
        <f>IF('Kontrollküsimustik - ISQM'!L186="x","x","")</f>
        <v/>
      </c>
      <c r="L186" s="47" t="str">
        <f>IF('Kontrollküsimustik - ISQM'!M186="x","x","")</f>
        <v/>
      </c>
    </row>
    <row r="187" ht="75" spans="1:12">
      <c r="A187" s="48">
        <f>'Kontrollküsimustik - ISQM'!A187</f>
        <v>170</v>
      </c>
      <c r="B187" s="49"/>
      <c r="C187" s="50" t="str">
        <f>'Kontrollküsimustik - ISQM'!C187</f>
        <v>ISQM(EE)1-39</v>
      </c>
      <c r="D187" s="51" t="str">
        <f>'Kontrollküsimustik - ISQM'!E187</f>
        <v>(b) käsitlevad monitoorimistegevusi läbiviivate üksikisikute objektiivsust. Sellised poliitikad või protseduurid peavad keelama töövõtuga seotud töövõtu meeskonna liikmetel või töövõtu kvaliteedi ülevaatajal selle töövõtu mis tahes inspekteerimise läbiviimise.</v>
      </c>
      <c r="E187" s="52" t="str">
        <f>IF('Kontrollküsimustik - ISQM'!P187='Kontrollküsimustik - ISQM'!$Q$1,"",'Kontrollküsimustik - ISQM'!P187)</f>
        <v/>
      </c>
      <c r="F187" s="52" t="str">
        <f>IF('Kontrollküsimustik - ISQM'!O187='Kontrollküsimustik - ISQM'!$Q$1,"",'Kontrollküsimustik - ISQM'!O187)</f>
        <v/>
      </c>
      <c r="G187" s="46" t="str">
        <f t="shared" si="8"/>
        <v/>
      </c>
      <c r="H187" s="47" t="str">
        <f>IF('Kontrollküsimustik - ISQM'!G187="x","x","")</f>
        <v/>
      </c>
      <c r="I187" s="47" t="str">
        <f>IF('Kontrollküsimustik - ISQM'!H187="x","x","")</f>
        <v/>
      </c>
      <c r="J187" s="46" t="str">
        <f t="shared" si="9"/>
        <v/>
      </c>
      <c r="K187" s="47" t="str">
        <f>IF('Kontrollküsimustik - ISQM'!L187="x","x","")</f>
        <v/>
      </c>
      <c r="L187" s="47" t="str">
        <f>IF('Kontrollküsimustik - ISQM'!M187="x","x","")</f>
        <v/>
      </c>
    </row>
    <row r="188" ht="45" spans="1:12">
      <c r="A188" s="48">
        <f>'Kontrollküsimustik - ISQM'!A188</f>
        <v>171</v>
      </c>
      <c r="B188" s="49"/>
      <c r="C188" s="50" t="str">
        <f>'Kontrollküsimustik - ISQM'!C188</f>
        <v>ISQM(EE)1-40</v>
      </c>
      <c r="D188" s="51" t="str">
        <f>'Kontrollküsimustik - ISQM'!E188</f>
        <v>Tähelepanekute hindamine ja puuduste tuvastamine
Ettevõte peab hindama tähelepanekuid, et määrata kindlaks, kas esineb puudusi, sealhulgas monitoorimis- ja korrigeerimisprotsessis.</v>
      </c>
      <c r="E188" s="52" t="str">
        <f>IF('Kontrollküsimustik - ISQM'!P188='Kontrollküsimustik - ISQM'!$Q$1,"",'Kontrollküsimustik - ISQM'!P188)</f>
        <v/>
      </c>
      <c r="F188" s="52" t="str">
        <f>IF('Kontrollküsimustik - ISQM'!O188='Kontrollküsimustik - ISQM'!$Q$1,"",'Kontrollküsimustik - ISQM'!O188)</f>
        <v/>
      </c>
      <c r="G188" s="46" t="str">
        <f t="shared" si="8"/>
        <v/>
      </c>
      <c r="H188" s="47" t="str">
        <f>IF('Kontrollküsimustik - ISQM'!G188="x","x","")</f>
        <v/>
      </c>
      <c r="I188" s="47" t="str">
        <f>IF('Kontrollküsimustik - ISQM'!H188="x","x","")</f>
        <v/>
      </c>
      <c r="J188" s="46" t="str">
        <f t="shared" si="9"/>
        <v/>
      </c>
      <c r="K188" s="47" t="str">
        <f>IF('Kontrollküsimustik - ISQM'!L188="x","x","")</f>
        <v/>
      </c>
      <c r="L188" s="47" t="str">
        <f>IF('Kontrollküsimustik - ISQM'!M188="x","x","")</f>
        <v/>
      </c>
    </row>
    <row r="189" ht="30" spans="1:12">
      <c r="A189" s="48">
        <f>'Kontrollküsimustik - ISQM'!A189</f>
        <v>172</v>
      </c>
      <c r="B189" s="49"/>
      <c r="C189" s="50" t="str">
        <f>'Kontrollküsimustik - ISQM'!C189</f>
        <v>ISQM(EE)1-41</v>
      </c>
      <c r="D189" s="51" t="str">
        <f>'Kontrollküsimustik - ISQM'!E189</f>
        <v>Tuvastatud puuduste hindamine
Ettevõte peab hindama tuvastatud puuduste tõsidust ja läbivust:</v>
      </c>
      <c r="E189" s="52" t="str">
        <f>IF('Kontrollküsimustik - ISQM'!P189='Kontrollküsimustik - ISQM'!$Q$1,"",'Kontrollküsimustik - ISQM'!P189)</f>
        <v/>
      </c>
      <c r="F189" s="52" t="str">
        <f>IF('Kontrollküsimustik - ISQM'!O189='Kontrollküsimustik - ISQM'!$Q$1,"",'Kontrollküsimustik - ISQM'!O189)</f>
        <v/>
      </c>
      <c r="G189" s="46" t="str">
        <f t="shared" si="8"/>
        <v/>
      </c>
      <c r="H189" s="47" t="str">
        <f>IF('Kontrollküsimustik - ISQM'!G189="x","x","")</f>
        <v/>
      </c>
      <c r="I189" s="47" t="str">
        <f>IF('Kontrollküsimustik - ISQM'!H189="x","x","")</f>
        <v/>
      </c>
      <c r="J189" s="46" t="str">
        <f t="shared" si="9"/>
        <v/>
      </c>
      <c r="K189" s="47" t="str">
        <f>IF('Kontrollküsimustik - ISQM'!L189="x","x","")</f>
        <v/>
      </c>
      <c r="L189" s="47" t="str">
        <f>IF('Kontrollküsimustik - ISQM'!M189="x","x","")</f>
        <v/>
      </c>
    </row>
    <row r="190" ht="60" spans="1:12">
      <c r="A190" s="48">
        <f>'Kontrollküsimustik - ISQM'!A190</f>
        <v>173</v>
      </c>
      <c r="B190" s="49"/>
      <c r="C190" s="50" t="str">
        <f>'Kontrollküsimustik - ISQM'!C190</f>
        <v>ISQM(EE)1-41</v>
      </c>
      <c r="D190" s="51" t="str">
        <f>'Kontrollküsimustik - ISQM'!E190</f>
        <v>(a) tuvastatud puuduste algpõhjus(t)e uurimise teel. Protseduuride olemuse, ajastuse ja ulatuse kindlaksmääramisel algpõhjus(t)e uurimiseks peab ettevõte võtma arvesse tuvastatud puuduste olemust ja nende võimalikku tõsidust;</v>
      </c>
      <c r="E190" s="52" t="str">
        <f>IF('Kontrollküsimustik - ISQM'!P190='Kontrollküsimustik - ISQM'!$Q$1,"",'Kontrollküsimustik - ISQM'!P190)</f>
        <v/>
      </c>
      <c r="F190" s="52" t="str">
        <f>IF('Kontrollküsimustik - ISQM'!O190='Kontrollküsimustik - ISQM'!$Q$1,"",'Kontrollküsimustik - ISQM'!O190)</f>
        <v/>
      </c>
      <c r="G190" s="46" t="str">
        <f t="shared" si="8"/>
        <v/>
      </c>
      <c r="H190" s="47" t="str">
        <f>IF('Kontrollküsimustik - ISQM'!G190="x","x","")</f>
        <v/>
      </c>
      <c r="I190" s="47" t="str">
        <f>IF('Kontrollküsimustik - ISQM'!H190="x","x","")</f>
        <v/>
      </c>
      <c r="J190" s="46" t="str">
        <f t="shared" si="9"/>
        <v/>
      </c>
      <c r="K190" s="47" t="str">
        <f>IF('Kontrollküsimustik - ISQM'!L190="x","x","")</f>
        <v/>
      </c>
      <c r="L190" s="47" t="str">
        <f>IF('Kontrollküsimustik - ISQM'!M190="x","x","")</f>
        <v/>
      </c>
    </row>
    <row r="191" ht="30" spans="1:12">
      <c r="A191" s="48">
        <f>'Kontrollküsimustik - ISQM'!A191</f>
        <v>174</v>
      </c>
      <c r="B191" s="49"/>
      <c r="C191" s="50" t="str">
        <f>'Kontrollküsimustik - ISQM'!C191</f>
        <v>ISQM(EE)1-41</v>
      </c>
      <c r="D191" s="51" t="str">
        <f>'Kontrollküsimustik - ISQM'!E191</f>
        <v>(b) selle mõju hindamise teel, mida tuvastatud puudused kvaliteedijuhtimise süsteemile individuaalselt ja üheskoos avaldavad.</v>
      </c>
      <c r="E191" s="52" t="str">
        <f>IF('Kontrollküsimustik - ISQM'!P191='Kontrollküsimustik - ISQM'!$Q$1,"",'Kontrollküsimustik - ISQM'!P191)</f>
        <v/>
      </c>
      <c r="F191" s="52" t="str">
        <f>IF('Kontrollküsimustik - ISQM'!O191='Kontrollküsimustik - ISQM'!$Q$1,"",'Kontrollküsimustik - ISQM'!O191)</f>
        <v/>
      </c>
      <c r="G191" s="46" t="str">
        <f t="shared" si="8"/>
        <v/>
      </c>
      <c r="H191" s="47" t="str">
        <f>IF('Kontrollküsimustik - ISQM'!G191="x","x","")</f>
        <v/>
      </c>
      <c r="I191" s="47" t="str">
        <f>IF('Kontrollküsimustik - ISQM'!H191="x","x","")</f>
        <v/>
      </c>
      <c r="J191" s="46" t="str">
        <f t="shared" si="9"/>
        <v/>
      </c>
      <c r="K191" s="47" t="str">
        <f>IF('Kontrollküsimustik - ISQM'!L191="x","x","")</f>
        <v/>
      </c>
      <c r="L191" s="47" t="str">
        <f>IF('Kontrollküsimustik - ISQM'!M191="x","x","")</f>
        <v/>
      </c>
    </row>
    <row r="192" ht="60" spans="1:12">
      <c r="A192" s="48">
        <f>'Kontrollküsimustik - ISQM'!A192</f>
        <v>175</v>
      </c>
      <c r="B192" s="49"/>
      <c r="C192" s="50" t="str">
        <f>'Kontrollküsimustik - ISQM'!C192</f>
        <v>ISQM(EE)1-42</v>
      </c>
      <c r="D192" s="51" t="str">
        <f>'Kontrollküsimustik - ISQM'!E192</f>
        <v>Tuvastatud puudustele vastamine
Ettevõte peab tuvastatud puuduste käsitlemiseks töötama välja heastavad sammud, mis on vastavad algpõhjuse analüüsi tulemustele, ja neid rakendama.</v>
      </c>
      <c r="E192" s="52" t="str">
        <f>IF('Kontrollküsimustik - ISQM'!P192='Kontrollküsimustik - ISQM'!$Q$1,"",'Kontrollküsimustik - ISQM'!P192)</f>
        <v/>
      </c>
      <c r="F192" s="52" t="str">
        <f>IF('Kontrollküsimustik - ISQM'!O192='Kontrollküsimustik - ISQM'!$Q$1,"",'Kontrollküsimustik - ISQM'!O192)</f>
        <v/>
      </c>
      <c r="G192" s="46" t="str">
        <f t="shared" si="8"/>
        <v/>
      </c>
      <c r="H192" s="47" t="str">
        <f>IF('Kontrollküsimustik - ISQM'!G192="x","x","")</f>
        <v/>
      </c>
      <c r="I192" s="47" t="str">
        <f>IF('Kontrollküsimustik - ISQM'!H192="x","x","")</f>
        <v/>
      </c>
      <c r="J192" s="46" t="str">
        <f t="shared" si="9"/>
        <v/>
      </c>
      <c r="K192" s="47" t="str">
        <f>IF('Kontrollküsimustik - ISQM'!L192="x","x","")</f>
        <v/>
      </c>
      <c r="L192" s="47" t="str">
        <f>IF('Kontrollküsimustik - ISQM'!M192="x","x","")</f>
        <v/>
      </c>
    </row>
    <row r="193" ht="45" spans="1:12">
      <c r="A193" s="48">
        <f>'Kontrollküsimustik - ISQM'!A193</f>
        <v>176</v>
      </c>
      <c r="B193" s="49"/>
      <c r="C193" s="50" t="str">
        <f>'Kontrollküsimustik - ISQM'!C193</f>
        <v>ISQM(EE)1-43</v>
      </c>
      <c r="D193" s="51" t="str">
        <f>'Kontrollküsimustik - ISQM'!E193</f>
        <v>Üksikisik(ud), kellele on määratud tegevuspõhine kohustus seoses monitoorimis- ja korrigeerimisprotsessiga, peavad hindama, kas heastavad sammud:</v>
      </c>
      <c r="E193" s="52" t="str">
        <f>IF('Kontrollküsimustik - ISQM'!P193='Kontrollküsimustik - ISQM'!$Q$1,"",'Kontrollküsimustik - ISQM'!P193)</f>
        <v/>
      </c>
      <c r="F193" s="52" t="str">
        <f>IF('Kontrollküsimustik - ISQM'!O193='Kontrollküsimustik - ISQM'!$Q$1,"",'Kontrollküsimustik - ISQM'!O193)</f>
        <v/>
      </c>
      <c r="G193" s="46" t="str">
        <f t="shared" si="8"/>
        <v/>
      </c>
      <c r="H193" s="47" t="str">
        <f>IF('Kontrollküsimustik - ISQM'!G193="x","x","")</f>
        <v/>
      </c>
      <c r="I193" s="47" t="str">
        <f>IF('Kontrollküsimustik - ISQM'!H193="x","x","")</f>
        <v/>
      </c>
      <c r="J193" s="46" t="str">
        <f t="shared" si="9"/>
        <v/>
      </c>
      <c r="K193" s="47" t="str">
        <f>IF('Kontrollküsimustik - ISQM'!L193="x","x","")</f>
        <v/>
      </c>
      <c r="L193" s="47" t="str">
        <f>IF('Kontrollküsimustik - ISQM'!M193="x","x","")</f>
        <v/>
      </c>
    </row>
    <row r="194" ht="45" spans="1:12">
      <c r="A194" s="48">
        <f>'Kontrollküsimustik - ISQM'!A194</f>
        <v>177</v>
      </c>
      <c r="B194" s="49"/>
      <c r="C194" s="50" t="str">
        <f>'Kontrollküsimustik - ISQM'!C194</f>
        <v>ISQM(EE)1-43</v>
      </c>
      <c r="D194" s="51" t="str">
        <f>'Kontrollküsimustik - ISQM'!E194</f>
        <v>(a) on asjakohaselt välja töötatud tuvastatud puuduste ja nendega seotud algpõhjus(t)e käsitlemiseks ja selle kindlaksmääramiseks, et neid on rakendatud, ning</v>
      </c>
      <c r="E194" s="52" t="str">
        <f>IF('Kontrollküsimustik - ISQM'!P194='Kontrollküsimustik - ISQM'!$Q$1,"",'Kontrollküsimustik - ISQM'!P194)</f>
        <v/>
      </c>
      <c r="F194" s="52" t="str">
        <f>IF('Kontrollküsimustik - ISQM'!O194='Kontrollküsimustik - ISQM'!$Q$1,"",'Kontrollküsimustik - ISQM'!O194)</f>
        <v/>
      </c>
      <c r="G194" s="46" t="str">
        <f t="shared" si="8"/>
        <v/>
      </c>
      <c r="H194" s="47" t="str">
        <f>IF('Kontrollküsimustik - ISQM'!G194="x","x","")</f>
        <v/>
      </c>
      <c r="I194" s="47" t="str">
        <f>IF('Kontrollküsimustik - ISQM'!H194="x","x","")</f>
        <v/>
      </c>
      <c r="J194" s="46" t="str">
        <f t="shared" si="9"/>
        <v/>
      </c>
      <c r="K194" s="47" t="str">
        <f>IF('Kontrollküsimustik - ISQM'!L194="x","x","")</f>
        <v/>
      </c>
      <c r="L194" s="47" t="str">
        <f>IF('Kontrollküsimustik - ISQM'!M194="x","x","")</f>
        <v/>
      </c>
    </row>
    <row r="195" ht="30" spans="1:12">
      <c r="A195" s="48">
        <f>'Kontrollküsimustik - ISQM'!A195</f>
        <v>178</v>
      </c>
      <c r="B195" s="49"/>
      <c r="C195" s="50" t="str">
        <f>'Kontrollküsimustik - ISQM'!C195</f>
        <v>ISQM(EE)1-43</v>
      </c>
      <c r="D195" s="51" t="str">
        <f>'Kontrollküsimustik - ISQM'!E195</f>
        <v>(b) mida on rakendatud varem tuvastatud puuduste käsitlemiseks, on tulemuslikud.</v>
      </c>
      <c r="E195" s="52" t="str">
        <f>IF('Kontrollküsimustik - ISQM'!P195='Kontrollküsimustik - ISQM'!$Q$1,"",'Kontrollküsimustik - ISQM'!P195)</f>
        <v/>
      </c>
      <c r="F195" s="52" t="str">
        <f>IF('Kontrollküsimustik - ISQM'!O195='Kontrollküsimustik - ISQM'!$Q$1,"",'Kontrollküsimustik - ISQM'!O195)</f>
        <v/>
      </c>
      <c r="G195" s="46" t="str">
        <f t="shared" si="8"/>
        <v/>
      </c>
      <c r="H195" s="47" t="str">
        <f>IF('Kontrollküsimustik - ISQM'!G195="x","x","")</f>
        <v/>
      </c>
      <c r="I195" s="47" t="str">
        <f>IF('Kontrollküsimustik - ISQM'!H195="x","x","")</f>
        <v/>
      </c>
      <c r="J195" s="46" t="str">
        <f t="shared" si="9"/>
        <v/>
      </c>
      <c r="K195" s="47" t="str">
        <f>IF('Kontrollküsimustik - ISQM'!L195="x","x","")</f>
        <v/>
      </c>
      <c r="L195" s="47" t="str">
        <f>IF('Kontrollküsimustik - ISQM'!M195="x","x","")</f>
        <v/>
      </c>
    </row>
    <row r="196" ht="105" spans="1:12">
      <c r="A196" s="48">
        <f>'Kontrollküsimustik - ISQM'!A196</f>
        <v>179</v>
      </c>
      <c r="B196" s="49"/>
      <c r="C196" s="50" t="str">
        <f>'Kontrollküsimustik - ISQM'!C196</f>
        <v>ISQM(EE)1-44</v>
      </c>
      <c r="D196" s="51" t="str">
        <f>'Kontrollküsimustik - ISQM'!E196</f>
        <v>Kui hindamine annab märku sellest, et heastavaid samme ei ole asjakohaselt välja töötatud ja rakendatud või et need ei ole tulemuslikud, peab (peavad) üksikisik(ud), kellele on määratud tegevuspõhine kohustus seoses monitoorimis- ja korrigeerimisprotsessiga, astuma asjakohase sammu määramaks kindlaks, et heastavaid samme muudetakse asjakohaselt nii, et need on tulemuslikud.</v>
      </c>
      <c r="E196" s="52" t="str">
        <f>IF('Kontrollküsimustik - ISQM'!P196='Kontrollküsimustik - ISQM'!$Q$1,"",'Kontrollküsimustik - ISQM'!P196)</f>
        <v/>
      </c>
      <c r="F196" s="52" t="str">
        <f>IF('Kontrollküsimustik - ISQM'!O196='Kontrollküsimustik - ISQM'!$Q$1,"",'Kontrollküsimustik - ISQM'!O196)</f>
        <v/>
      </c>
      <c r="G196" s="46" t="str">
        <f t="shared" si="8"/>
        <v/>
      </c>
      <c r="H196" s="47" t="str">
        <f>IF('Kontrollküsimustik - ISQM'!G196="x","x","")</f>
        <v/>
      </c>
      <c r="I196" s="47" t="str">
        <f>IF('Kontrollküsimustik - ISQM'!H196="x","x","")</f>
        <v/>
      </c>
      <c r="J196" s="46" t="str">
        <f t="shared" si="9"/>
        <v/>
      </c>
      <c r="K196" s="47" t="str">
        <f>IF('Kontrollküsimustik - ISQM'!L196="x","x","")</f>
        <v/>
      </c>
      <c r="L196" s="47" t="str">
        <f>IF('Kontrollküsimustik - ISQM'!M196="x","x","")</f>
        <v/>
      </c>
    </row>
    <row r="197" ht="90" spans="1:12">
      <c r="A197" s="48">
        <f>'Kontrollküsimustik - ISQM'!A197</f>
        <v>180</v>
      </c>
      <c r="B197" s="49"/>
      <c r="C197" s="50" t="str">
        <f>'Kontrollküsimustik - ISQM'!C197</f>
        <v>ISQM(EE)1-45</v>
      </c>
      <c r="D197" s="51" t="str">
        <f>'Kontrollküsimustik - ISQM'!E197</f>
        <v>Tähelepanekud konkreetse töövõtu kohta
Ettevõte peab vastama olukordadele, kui tähelepanekud annavad märku sellest, et töövõtu (töövõttude) puhul on töövõtu (töövõttude) läbiviimise ajal nõutud protseduurid jäetud tegemata või et välja antud aruanne võib olla mitteasjakohane. Ettevõtte vastus peab hõlmama:</v>
      </c>
      <c r="E197" s="52" t="str">
        <f>IF('Kontrollküsimustik - ISQM'!P197='Kontrollküsimustik - ISQM'!$Q$1,"",'Kontrollküsimustik - ISQM'!P197)</f>
        <v/>
      </c>
      <c r="F197" s="52" t="str">
        <f>IF('Kontrollküsimustik - ISQM'!O197='Kontrollküsimustik - ISQM'!$Q$1,"",'Kontrollküsimustik - ISQM'!O197)</f>
        <v/>
      </c>
      <c r="G197" s="46" t="str">
        <f t="shared" si="8"/>
        <v/>
      </c>
      <c r="H197" s="47" t="str">
        <f>IF('Kontrollküsimustik - ISQM'!G197="x","x","")</f>
        <v/>
      </c>
      <c r="I197" s="47" t="str">
        <f>IF('Kontrollküsimustik - ISQM'!H197="x","x","")</f>
        <v/>
      </c>
      <c r="J197" s="46" t="str">
        <f t="shared" si="9"/>
        <v/>
      </c>
      <c r="K197" s="47" t="str">
        <f>IF('Kontrollküsimustik - ISQM'!L197="x","x","")</f>
        <v/>
      </c>
      <c r="L197" s="47" t="str">
        <f>IF('Kontrollküsimustik - ISQM'!M197="x","x","")</f>
        <v/>
      </c>
    </row>
    <row r="198" ht="45" spans="1:12">
      <c r="A198" s="48">
        <f>'Kontrollküsimustik - ISQM'!A198</f>
        <v>181</v>
      </c>
      <c r="B198" s="49"/>
      <c r="C198" s="50" t="str">
        <f>'Kontrollküsimustik - ISQM'!C198</f>
        <v>ISQM(EE)1-45</v>
      </c>
      <c r="D198" s="51" t="str">
        <f>'Kontrollküsimustik - ISQM'!E198</f>
        <v>(a) asjakohase sammu astumist, et olla vastavuses asjassepuutuvate kutsestandardite ning rakendatavate seadusest ja regulatsioonist tulenevate nõuetega ning</v>
      </c>
      <c r="E198" s="52" t="str">
        <f>IF('Kontrollküsimustik - ISQM'!P198='Kontrollküsimustik - ISQM'!$Q$1,"",'Kontrollküsimustik - ISQM'!P198)</f>
        <v/>
      </c>
      <c r="F198" s="52" t="str">
        <f>IF('Kontrollküsimustik - ISQM'!O198='Kontrollküsimustik - ISQM'!$Q$1,"",'Kontrollküsimustik - ISQM'!O198)</f>
        <v/>
      </c>
      <c r="G198" s="46" t="str">
        <f t="shared" si="8"/>
        <v/>
      </c>
      <c r="H198" s="47" t="str">
        <f>IF('Kontrollküsimustik - ISQM'!G198="x","x","")</f>
        <v/>
      </c>
      <c r="I198" s="47" t="str">
        <f>IF('Kontrollküsimustik - ISQM'!H198="x","x","")</f>
        <v/>
      </c>
      <c r="J198" s="46" t="str">
        <f t="shared" si="9"/>
        <v/>
      </c>
      <c r="K198" s="47" t="str">
        <f>IF('Kontrollküsimustik - ISQM'!L198="x","x","")</f>
        <v/>
      </c>
      <c r="L198" s="47" t="str">
        <f>IF('Kontrollküsimustik - ISQM'!M198="x","x","")</f>
        <v/>
      </c>
    </row>
    <row r="199" ht="45" spans="1:12">
      <c r="A199" s="48">
        <f>'Kontrollküsimustik - ISQM'!A199</f>
        <v>182</v>
      </c>
      <c r="B199" s="49"/>
      <c r="C199" s="50" t="str">
        <f>'Kontrollküsimustik - ISQM'!C199</f>
        <v>ISQM(EE)1-45</v>
      </c>
      <c r="D199" s="51" t="str">
        <f>'Kontrollküsimustik - ISQM'!E199</f>
        <v>(b) mõjude arvessevõtmist ja asjakohase sammu astumist, sealhulgas kaalumist, kas küsida õigusnõu, kui leitakse, et aruanne on mitteasjakohane.</v>
      </c>
      <c r="E199" s="52" t="str">
        <f>IF('Kontrollküsimustik - ISQM'!P199='Kontrollküsimustik - ISQM'!$Q$1,"",'Kontrollküsimustik - ISQM'!P199)</f>
        <v/>
      </c>
      <c r="F199" s="52" t="str">
        <f>IF('Kontrollküsimustik - ISQM'!O199='Kontrollküsimustik - ISQM'!$Q$1,"",'Kontrollküsimustik - ISQM'!O199)</f>
        <v/>
      </c>
      <c r="G199" s="46" t="str">
        <f t="shared" si="8"/>
        <v/>
      </c>
      <c r="H199" s="47" t="str">
        <f>IF('Kontrollküsimustik - ISQM'!G199="x","x","")</f>
        <v/>
      </c>
      <c r="I199" s="47" t="str">
        <f>IF('Kontrollküsimustik - ISQM'!H199="x","x","")</f>
        <v/>
      </c>
      <c r="J199" s="46" t="str">
        <f t="shared" si="9"/>
        <v/>
      </c>
      <c r="K199" s="47" t="str">
        <f>IF('Kontrollküsimustik - ISQM'!L199="x","x","")</f>
        <v/>
      </c>
      <c r="L199" s="47" t="str">
        <f>IF('Kontrollküsimustik - ISQM'!M199="x","x","")</f>
        <v/>
      </c>
    </row>
    <row r="200" ht="105" spans="1:12">
      <c r="A200" s="48">
        <f>'Kontrollküsimustik - ISQM'!A200</f>
        <v>183</v>
      </c>
      <c r="B200" s="49"/>
      <c r="C200" s="50" t="str">
        <f>'Kontrollküsimustik - ISQM'!C200</f>
        <v>ISQM(EE)1-46</v>
      </c>
      <c r="D200" s="51" t="str">
        <f>'Kontrollküsimustik - ISQM'!E200</f>
        <v>Pidev infovahetus seoses monitoorimise ja korrigeerimisega
Üksikisik(ud), kellele on määratud tegevuspõhine kohustus seoses monitoorimis- ja korrigeerimisprotsessiga, peavad edastama üksikisiku(te)le, kellele on määratud lõplik kohustus ja vastutus seoses kvaliteedijuhtimise süsteemiga, ning üksikisiku(te)le, kellele on määratud tegevuspõhine kohustus seoses kvaliteedijuhtimise süsteemiga, õigel ajal infot:</v>
      </c>
      <c r="E200" s="52" t="str">
        <f>IF('Kontrollküsimustik - ISQM'!P200='Kontrollküsimustik - ISQM'!$Q$1,"",'Kontrollküsimustik - ISQM'!P200)</f>
        <v/>
      </c>
      <c r="F200" s="52" t="str">
        <f>IF('Kontrollküsimustik - ISQM'!O200='Kontrollküsimustik - ISQM'!$Q$1,"",'Kontrollküsimustik - ISQM'!O200)</f>
        <v/>
      </c>
      <c r="G200" s="46" t="str">
        <f t="shared" si="8"/>
        <v/>
      </c>
      <c r="H200" s="47" t="str">
        <f>IF('Kontrollküsimustik - ISQM'!G200="x","x","")</f>
        <v/>
      </c>
      <c r="I200" s="47" t="str">
        <f>IF('Kontrollküsimustik - ISQM'!H200="x","x","")</f>
        <v/>
      </c>
      <c r="J200" s="46" t="str">
        <f t="shared" si="9"/>
        <v/>
      </c>
      <c r="K200" s="47" t="str">
        <f>IF('Kontrollküsimustik - ISQM'!L200="x","x","")</f>
        <v/>
      </c>
      <c r="L200" s="47" t="str">
        <f>IF('Kontrollküsimustik - ISQM'!M200="x","x","")</f>
        <v/>
      </c>
    </row>
    <row r="201" spans="1:12">
      <c r="A201" s="48">
        <f>'Kontrollküsimustik - ISQM'!A201</f>
        <v>184</v>
      </c>
      <c r="B201" s="49"/>
      <c r="C201" s="50" t="str">
        <f>'Kontrollküsimustik - ISQM'!C201</f>
        <v>ISQM(EE)1-46</v>
      </c>
      <c r="D201" s="51" t="str">
        <f>'Kontrollküsimustik - ISQM'!E201</f>
        <v>(a) läbiviidud monitoorimistegevuste kirjelduse kohta;</v>
      </c>
      <c r="E201" s="52" t="str">
        <f>IF('Kontrollküsimustik - ISQM'!P201='Kontrollküsimustik - ISQM'!$Q$1,"",'Kontrollküsimustik - ISQM'!P201)</f>
        <v/>
      </c>
      <c r="F201" s="52" t="str">
        <f>IF('Kontrollküsimustik - ISQM'!O201='Kontrollküsimustik - ISQM'!$Q$1,"",'Kontrollküsimustik - ISQM'!O201)</f>
        <v/>
      </c>
      <c r="G201" s="46" t="str">
        <f t="shared" ref="G201:G219" si="10">IF(H201="x","x",IF(I201="x","x",""))</f>
        <v/>
      </c>
      <c r="H201" s="47" t="str">
        <f>IF('Kontrollküsimustik - ISQM'!G201="x","x","")</f>
        <v/>
      </c>
      <c r="I201" s="47" t="str">
        <f>IF('Kontrollküsimustik - ISQM'!H201="x","x","")</f>
        <v/>
      </c>
      <c r="J201" s="46" t="str">
        <f t="shared" ref="J201:J219" si="11">IF(K201="x","x",IF(L201="x","x",""))</f>
        <v/>
      </c>
      <c r="K201" s="47" t="str">
        <f>IF('Kontrollküsimustik - ISQM'!L201="x","x","")</f>
        <v/>
      </c>
      <c r="L201" s="47" t="str">
        <f>IF('Kontrollküsimustik - ISQM'!M201="x","x","")</f>
        <v/>
      </c>
    </row>
    <row r="202" ht="30" spans="1:12">
      <c r="A202" s="48">
        <f>'Kontrollküsimustik - ISQM'!A202</f>
        <v>185</v>
      </c>
      <c r="B202" s="49"/>
      <c r="C202" s="50" t="str">
        <f>'Kontrollküsimustik - ISQM'!C202</f>
        <v>ISQM(EE)1-46</v>
      </c>
      <c r="D202" s="51" t="str">
        <f>'Kontrollküsimustik - ISQM'!E202</f>
        <v>(b) tuvastatud puuduste, sealhulgas selliste puuduste tõsiduse ja läbivuse kohta ning</v>
      </c>
      <c r="E202" s="52" t="str">
        <f>IF('Kontrollküsimustik - ISQM'!P202='Kontrollküsimustik - ISQM'!$Q$1,"",'Kontrollküsimustik - ISQM'!P202)</f>
        <v/>
      </c>
      <c r="F202" s="52" t="str">
        <f>IF('Kontrollküsimustik - ISQM'!O202='Kontrollküsimustik - ISQM'!$Q$1,"",'Kontrollküsimustik - ISQM'!O202)</f>
        <v/>
      </c>
      <c r="G202" s="46" t="str">
        <f t="shared" si="10"/>
        <v/>
      </c>
      <c r="H202" s="47" t="str">
        <f>IF('Kontrollküsimustik - ISQM'!G202="x","x","")</f>
        <v/>
      </c>
      <c r="I202" s="47" t="str">
        <f>IF('Kontrollküsimustik - ISQM'!H202="x","x","")</f>
        <v/>
      </c>
      <c r="J202" s="46" t="str">
        <f t="shared" si="11"/>
        <v/>
      </c>
      <c r="K202" s="47" t="str">
        <f>IF('Kontrollküsimustik - ISQM'!L202="x","x","")</f>
        <v/>
      </c>
      <c r="L202" s="47" t="str">
        <f>IF('Kontrollküsimustik - ISQM'!M202="x","x","")</f>
        <v/>
      </c>
    </row>
    <row r="203" spans="1:12">
      <c r="A203" s="48">
        <f>'Kontrollküsimustik - ISQM'!A203</f>
        <v>186</v>
      </c>
      <c r="B203" s="49"/>
      <c r="C203" s="50" t="str">
        <f>'Kontrollküsimustik - ISQM'!C203</f>
        <v>ISQM(EE)1-46</v>
      </c>
      <c r="D203" s="51" t="str">
        <f>'Kontrollküsimustik - ISQM'!E203</f>
        <v>(c) heastavate sammude kohta tuvastatud puuduste käsitlemiseks.</v>
      </c>
      <c r="E203" s="52" t="str">
        <f>IF('Kontrollküsimustik - ISQM'!P203='Kontrollküsimustik - ISQM'!$Q$1,"",'Kontrollküsimustik - ISQM'!P203)</f>
        <v/>
      </c>
      <c r="F203" s="52" t="str">
        <f>IF('Kontrollküsimustik - ISQM'!O203='Kontrollküsimustik - ISQM'!$Q$1,"",'Kontrollküsimustik - ISQM'!O203)</f>
        <v/>
      </c>
      <c r="G203" s="46" t="str">
        <f t="shared" si="10"/>
        <v/>
      </c>
      <c r="H203" s="47" t="str">
        <f>IF('Kontrollküsimustik - ISQM'!G203="x","x","")</f>
        <v/>
      </c>
      <c r="I203" s="47" t="str">
        <f>IF('Kontrollküsimustik - ISQM'!H203="x","x","")</f>
        <v/>
      </c>
      <c r="J203" s="46" t="str">
        <f t="shared" si="11"/>
        <v/>
      </c>
      <c r="K203" s="47" t="str">
        <f>IF('Kontrollküsimustik - ISQM'!L203="x","x","")</f>
        <v/>
      </c>
      <c r="L203" s="47" t="str">
        <f>IF('Kontrollküsimustik - ISQM'!M203="x","x","")</f>
        <v/>
      </c>
    </row>
    <row r="204" ht="75" spans="1:12">
      <c r="A204" s="48">
        <f>'Kontrollküsimustik - ISQM'!A204</f>
        <v>187</v>
      </c>
      <c r="B204" s="49"/>
      <c r="C204" s="50" t="str">
        <f>'Kontrollküsimustik - ISQM'!C204</f>
        <v>ISQM(EE)1-47</v>
      </c>
      <c r="D204" s="51" t="str">
        <f>'Kontrollküsimustik - ISQM'!E204</f>
        <v>Ettevõte peab edastama info lõigus 46 kirjeldatud asjaolude kohta töövõtu meeskondadele ja muudele üksikisikutele, kellele on määratud tegevused kvaliteedijuhtimise süsteemis, et võimaldada neil astuda viivitamatu ja asjakohane samm kooskõlas nende kohustustega.</v>
      </c>
      <c r="E204" s="52" t="str">
        <f>IF('Kontrollküsimustik - ISQM'!P204='Kontrollküsimustik - ISQM'!$Q$1,"",'Kontrollküsimustik - ISQM'!P204)</f>
        <v/>
      </c>
      <c r="F204" s="52" t="str">
        <f>IF('Kontrollküsimustik - ISQM'!O204='Kontrollküsimustik - ISQM'!$Q$1,"",'Kontrollküsimustik - ISQM'!O204)</f>
        <v/>
      </c>
      <c r="G204" s="46" t="str">
        <f t="shared" si="10"/>
        <v/>
      </c>
      <c r="H204" s="47" t="str">
        <f>IF('Kontrollküsimustik - ISQM'!G204="x","x","")</f>
        <v/>
      </c>
      <c r="I204" s="47" t="str">
        <f>IF('Kontrollküsimustik - ISQM'!H204="x","x","")</f>
        <v/>
      </c>
      <c r="J204" s="46" t="str">
        <f t="shared" si="11"/>
        <v/>
      </c>
      <c r="K204" s="47" t="str">
        <f>IF('Kontrollküsimustik - ISQM'!L204="x","x","")</f>
        <v/>
      </c>
      <c r="L204" s="47" t="str">
        <f>IF('Kontrollküsimustik - ISQM'!M204="x","x","")</f>
        <v/>
      </c>
    </row>
    <row r="205" ht="60" spans="1:12">
      <c r="A205" s="48">
        <f>'Kontrollküsimustik - ISQM'!A205</f>
        <v>188</v>
      </c>
      <c r="B205" s="49"/>
      <c r="C205" s="50" t="str">
        <f>'Kontrollküsimustik - ISQM'!C205</f>
        <v>ISQM(EE)1-53</v>
      </c>
      <c r="D205" s="51" t="str">
        <f>'Kontrollküsimustik - ISQM'!E205</f>
        <v>Üksikisik(ud), kellele on määratud lõplik kohustus ja vastutus seoses kvaliteedijuhtimise süsteemiga, peab (peavad) ettevõtte nimel hindama kvaliteedijuhtimise süsteemi. Hindamise peab tegema mingi ajahetke seisuga ja läbi viima vähemalt kord aastas.</v>
      </c>
      <c r="E205" s="52" t="str">
        <f>IF('Kontrollküsimustik - ISQM'!P205='Kontrollküsimustik - ISQM'!$Q$1,"",'Kontrollküsimustik - ISQM'!P205)</f>
        <v/>
      </c>
      <c r="F205" s="52" t="str">
        <f>IF('Kontrollküsimustik - ISQM'!O205='Kontrollküsimustik - ISQM'!$Q$1,"",'Kontrollküsimustik - ISQM'!O205)</f>
        <v/>
      </c>
      <c r="G205" s="46" t="str">
        <f t="shared" si="10"/>
        <v/>
      </c>
      <c r="H205" s="47" t="str">
        <f>IF('Kontrollküsimustik - ISQM'!G205="x","x","")</f>
        <v/>
      </c>
      <c r="I205" s="47" t="str">
        <f>IF('Kontrollküsimustik - ISQM'!H205="x","x","")</f>
        <v/>
      </c>
      <c r="J205" s="46" t="str">
        <f t="shared" si="11"/>
        <v/>
      </c>
      <c r="K205" s="47" t="str">
        <f>IF('Kontrollküsimustik - ISQM'!L205="x","x","")</f>
        <v/>
      </c>
      <c r="L205" s="47" t="str">
        <f>IF('Kontrollküsimustik - ISQM'!M205="x","x","")</f>
        <v/>
      </c>
    </row>
    <row r="206" ht="45" spans="1:12">
      <c r="A206" s="48">
        <f>'Kontrollküsimustik - ISQM'!A206</f>
        <v>189</v>
      </c>
      <c r="B206" s="49"/>
      <c r="C206" s="50" t="str">
        <f>'Kontrollküsimustik - ISQM'!C206</f>
        <v>ISQM(EE)1-54</v>
      </c>
      <c r="D206" s="51" t="str">
        <f>'Kontrollküsimustik - ISQM'!E206</f>
        <v>Üksikisik(ud), kellele on määratud lõplik kohustus ja vastutus seoses kvaliteedijuhtimise süsteemiga, peab (peavad) hindamise alusel ettevõtte nimel järeldama ühte järgmisest:</v>
      </c>
      <c r="E206" s="52" t="str">
        <f>IF('Kontrollküsimustik - ISQM'!P206='Kontrollküsimustik - ISQM'!$Q$1,"",'Kontrollküsimustik - ISQM'!P206)</f>
        <v/>
      </c>
      <c r="F206" s="52" t="str">
        <f>IF('Kontrollküsimustik - ISQM'!O206='Kontrollküsimustik - ISQM'!$Q$1,"",'Kontrollküsimustik - ISQM'!O206)</f>
        <v/>
      </c>
      <c r="G206" s="46" t="str">
        <f t="shared" si="10"/>
        <v/>
      </c>
      <c r="H206" s="47" t="str">
        <f>IF('Kontrollküsimustik - ISQM'!G206="x","x","")</f>
        <v/>
      </c>
      <c r="I206" s="47" t="str">
        <f>IF('Kontrollküsimustik - ISQM'!H206="x","x","")</f>
        <v/>
      </c>
      <c r="J206" s="46" t="str">
        <f t="shared" si="11"/>
        <v/>
      </c>
      <c r="K206" s="47" t="str">
        <f>IF('Kontrollküsimustik - ISQM'!L206="x","x","")</f>
        <v/>
      </c>
      <c r="L206" s="47" t="str">
        <f>IF('Kontrollküsimustik - ISQM'!M206="x","x","")</f>
        <v/>
      </c>
    </row>
    <row r="207" ht="30" spans="1:12">
      <c r="A207" s="48">
        <f>'Kontrollküsimustik - ISQM'!A207</f>
        <v>190</v>
      </c>
      <c r="B207" s="49"/>
      <c r="C207" s="50" t="str">
        <f>'Kontrollküsimustik - ISQM'!C207</f>
        <v>ISQM(EE)1-54</v>
      </c>
      <c r="D207" s="51" t="str">
        <f>'Kontrollküsimustik - ISQM'!E207</f>
        <v>(a) kvaliteedijuhtimise süsteem annab ettevõttele põhjendatud kindluse, et kvaliteedijuhtimise süsteemi eesmärgid saavutatakse;</v>
      </c>
      <c r="E207" s="52" t="str">
        <f>IF('Kontrollküsimustik - ISQM'!P207='Kontrollküsimustik - ISQM'!$Q$1,"",'Kontrollküsimustik - ISQM'!P207)</f>
        <v/>
      </c>
      <c r="F207" s="52" t="str">
        <f>IF('Kontrollküsimustik - ISQM'!O207='Kontrollküsimustik - ISQM'!$Q$1,"",'Kontrollküsimustik - ISQM'!O207)</f>
        <v/>
      </c>
      <c r="G207" s="46" t="str">
        <f t="shared" si="10"/>
        <v/>
      </c>
      <c r="H207" s="47" t="str">
        <f>IF('Kontrollküsimustik - ISQM'!G207="x","x","")</f>
        <v/>
      </c>
      <c r="I207" s="47" t="str">
        <f>IF('Kontrollküsimustik - ISQM'!H207="x","x","")</f>
        <v/>
      </c>
      <c r="J207" s="46" t="str">
        <f t="shared" si="11"/>
        <v/>
      </c>
      <c r="K207" s="47" t="str">
        <f>IF('Kontrollküsimustik - ISQM'!L207="x","x","")</f>
        <v/>
      </c>
      <c r="L207" s="47" t="str">
        <f>IF('Kontrollküsimustik - ISQM'!M207="x","x","")</f>
        <v/>
      </c>
    </row>
    <row r="208" ht="75" spans="1:12">
      <c r="A208" s="48">
        <f>'Kontrollküsimustik - ISQM'!A208</f>
        <v>191</v>
      </c>
      <c r="B208" s="49"/>
      <c r="C208" s="50" t="str">
        <f>'Kontrollküsimustik - ISQM'!C208</f>
        <v>ISQM(EE)1-54</v>
      </c>
      <c r="D208" s="51" t="str">
        <f>'Kontrollküsimustik - ISQM'!E208</f>
        <v>(b) kui välja arvata asjaolud, mis on seotud tuvastatud puudustega, millel on tõsine, kuid mitte läbiv mõju kvaliteedijuhtimise süsteemi väljatöötamisele, rakendamisele ja kasutamisele, annab kvaliteedijuhtimise süsteem ettevõttele põhjendatud kindluse, et kvaliteedijuhtimise süsteemi eesmärgid saavutatakse;</v>
      </c>
      <c r="E208" s="52" t="str">
        <f>IF('Kontrollküsimustik - ISQM'!P208='Kontrollküsimustik - ISQM'!$Q$1,"",'Kontrollküsimustik - ISQM'!P208)</f>
        <v/>
      </c>
      <c r="F208" s="52" t="str">
        <f>IF('Kontrollküsimustik - ISQM'!O208='Kontrollküsimustik - ISQM'!$Q$1,"",'Kontrollküsimustik - ISQM'!O208)</f>
        <v/>
      </c>
      <c r="G208" s="46" t="str">
        <f t="shared" si="10"/>
        <v/>
      </c>
      <c r="H208" s="47" t="str">
        <f>IF('Kontrollküsimustik - ISQM'!G208="x","x","")</f>
        <v/>
      </c>
      <c r="I208" s="47" t="str">
        <f>IF('Kontrollküsimustik - ISQM'!H208="x","x","")</f>
        <v/>
      </c>
      <c r="J208" s="46" t="str">
        <f t="shared" si="11"/>
        <v/>
      </c>
      <c r="K208" s="47" t="str">
        <f>IF('Kontrollküsimustik - ISQM'!L208="x","x","")</f>
        <v/>
      </c>
      <c r="L208" s="47" t="str">
        <f>IF('Kontrollküsimustik - ISQM'!M208="x","x","")</f>
        <v/>
      </c>
    </row>
    <row r="209" ht="30" spans="1:12">
      <c r="A209" s="48">
        <f>'Kontrollküsimustik - ISQM'!A209</f>
        <v>192</v>
      </c>
      <c r="B209" s="49"/>
      <c r="C209" s="50" t="str">
        <f>'Kontrollküsimustik - ISQM'!C209</f>
        <v>ISQM(EE)1-54</v>
      </c>
      <c r="D209" s="51" t="str">
        <f>'Kontrollküsimustik - ISQM'!E209</f>
        <v>(c) kvaliteedijuhtimise süsteem ei anna ettevõttele põhjendatud kindlust, et kvaliteedijuhtimise süsteemi eesmärgid saavutatakse.</v>
      </c>
      <c r="E209" s="52" t="str">
        <f>IF('Kontrollküsimustik - ISQM'!P209='Kontrollküsimustik - ISQM'!$Q$1,"",'Kontrollküsimustik - ISQM'!P209)</f>
        <v/>
      </c>
      <c r="F209" s="52" t="str">
        <f>IF('Kontrollküsimustik - ISQM'!O209='Kontrollküsimustik - ISQM'!$Q$1,"",'Kontrollküsimustik - ISQM'!O209)</f>
        <v/>
      </c>
      <c r="G209" s="46" t="str">
        <f t="shared" si="10"/>
        <v/>
      </c>
      <c r="H209" s="47" t="str">
        <f>IF('Kontrollküsimustik - ISQM'!G209="x","x","")</f>
        <v/>
      </c>
      <c r="I209" s="47" t="str">
        <f>IF('Kontrollküsimustik - ISQM'!H209="x","x","")</f>
        <v/>
      </c>
      <c r="J209" s="46" t="str">
        <f t="shared" si="11"/>
        <v/>
      </c>
      <c r="K209" s="47" t="str">
        <f>IF('Kontrollküsimustik - ISQM'!L209="x","x","")</f>
        <v/>
      </c>
      <c r="L209" s="47" t="str">
        <f>IF('Kontrollküsimustik - ISQM'!M209="x","x","")</f>
        <v/>
      </c>
    </row>
    <row r="210" ht="45" spans="1:12">
      <c r="A210" s="48">
        <f>'Kontrollküsimustik - ISQM'!A210</f>
        <v>193</v>
      </c>
      <c r="B210" s="49"/>
      <c r="C210" s="50" t="str">
        <f>'Kontrollküsimustik - ISQM'!C210</f>
        <v>ISQM(EE)1-55</v>
      </c>
      <c r="D210" s="51" t="str">
        <f>'Kontrollküsimustik - ISQM'!E210</f>
        <v>Kui üksikisik(ud), kellele on määratud lõplik kohustus ja vastutus seoses kvaliteedijuhtimise süsteemiga, jõuab (jõuavad) lõigu 54 punktis b või lõigu 54 punktis c kirjeldatud järeldusele, peab ettevõte:</v>
      </c>
      <c r="E210" s="52" t="str">
        <f>IF('Kontrollküsimustik - ISQM'!P210='Kontrollküsimustik - ISQM'!$Q$1,"",'Kontrollküsimustik - ISQM'!P210)</f>
        <v/>
      </c>
      <c r="F210" s="52" t="str">
        <f>IF('Kontrollküsimustik - ISQM'!O210='Kontrollküsimustik - ISQM'!$Q$1,"",'Kontrollküsimustik - ISQM'!O210)</f>
        <v/>
      </c>
      <c r="G210" s="46" t="str">
        <f t="shared" si="10"/>
        <v/>
      </c>
      <c r="H210" s="47" t="str">
        <f>IF('Kontrollküsimustik - ISQM'!G210="x","x","")</f>
        <v/>
      </c>
      <c r="I210" s="47" t="str">
        <f>IF('Kontrollküsimustik - ISQM'!H210="x","x","")</f>
        <v/>
      </c>
      <c r="J210" s="46" t="str">
        <f t="shared" si="11"/>
        <v/>
      </c>
      <c r="K210" s="47" t="str">
        <f>IF('Kontrollküsimustik - ISQM'!L210="x","x","")</f>
        <v/>
      </c>
      <c r="L210" s="47" t="str">
        <f>IF('Kontrollküsimustik - ISQM'!M210="x","x","")</f>
        <v/>
      </c>
    </row>
    <row r="211" spans="1:12">
      <c r="A211" s="48">
        <f>'Kontrollküsimustik - ISQM'!A211</f>
        <v>194</v>
      </c>
      <c r="B211" s="49"/>
      <c r="C211" s="50" t="str">
        <f>'Kontrollküsimustik - ISQM'!C211</f>
        <v>ISQM(EE)1-55</v>
      </c>
      <c r="D211" s="51" t="str">
        <f>'Kontrollküsimustik - ISQM'!E211</f>
        <v>(a) astuma viivitamatu ja asjakohase sammu ning</v>
      </c>
      <c r="E211" s="52" t="str">
        <f>IF('Kontrollküsimustik - ISQM'!P211='Kontrollküsimustik - ISQM'!$Q$1,"",'Kontrollküsimustik - ISQM'!P211)</f>
        <v/>
      </c>
      <c r="F211" s="52" t="str">
        <f>IF('Kontrollküsimustik - ISQM'!O211='Kontrollküsimustik - ISQM'!$Q$1,"",'Kontrollküsimustik - ISQM'!O211)</f>
        <v/>
      </c>
      <c r="G211" s="46" t="str">
        <f t="shared" si="10"/>
        <v/>
      </c>
      <c r="H211" s="47" t="str">
        <f>IF('Kontrollküsimustik - ISQM'!G211="x","x","")</f>
        <v/>
      </c>
      <c r="I211" s="47" t="str">
        <f>IF('Kontrollküsimustik - ISQM'!H211="x","x","")</f>
        <v/>
      </c>
      <c r="J211" s="46" t="str">
        <f t="shared" si="11"/>
        <v/>
      </c>
      <c r="K211" s="47" t="str">
        <f>IF('Kontrollküsimustik - ISQM'!L211="x","x","")</f>
        <v/>
      </c>
      <c r="L211" s="47" t="str">
        <f>IF('Kontrollküsimustik - ISQM'!M211="x","x","")</f>
        <v/>
      </c>
    </row>
    <row r="212" spans="1:12">
      <c r="A212" s="48">
        <f>'Kontrollküsimustik - ISQM'!A212</f>
        <v>195</v>
      </c>
      <c r="B212" s="49"/>
      <c r="C212" s="50" t="str">
        <f>'Kontrollküsimustik - ISQM'!C212</f>
        <v>ISQM(EE)1-55</v>
      </c>
      <c r="D212" s="51" t="str">
        <f>'Kontrollküsimustik - ISQM'!E212</f>
        <v>(b) edastama infot:</v>
      </c>
      <c r="E212" s="52" t="str">
        <f>IF('Kontrollküsimustik - ISQM'!P212='Kontrollküsimustik - ISQM'!$Q$1,"",'Kontrollküsimustik - ISQM'!P212)</f>
        <v/>
      </c>
      <c r="F212" s="52" t="str">
        <f>IF('Kontrollküsimustik - ISQM'!O212='Kontrollküsimustik - ISQM'!$Q$1,"",'Kontrollküsimustik - ISQM'!O212)</f>
        <v/>
      </c>
      <c r="G212" s="46" t="str">
        <f t="shared" si="10"/>
        <v/>
      </c>
      <c r="H212" s="47" t="str">
        <f>IF('Kontrollküsimustik - ISQM'!G212="x","x","")</f>
        <v/>
      </c>
      <c r="I212" s="47" t="str">
        <f>IF('Kontrollküsimustik - ISQM'!H212="x","x","")</f>
        <v/>
      </c>
      <c r="J212" s="46" t="str">
        <f t="shared" si="11"/>
        <v/>
      </c>
      <c r="K212" s="47" t="str">
        <f>IF('Kontrollküsimustik - ISQM'!L212="x","x","")</f>
        <v/>
      </c>
      <c r="L212" s="47" t="str">
        <f>IF('Kontrollküsimustik - ISQM'!M212="x","x","")</f>
        <v/>
      </c>
    </row>
    <row r="213" ht="45" spans="1:12">
      <c r="A213" s="48">
        <f>'Kontrollküsimustik - ISQM'!A213</f>
        <v>196</v>
      </c>
      <c r="B213" s="49"/>
      <c r="C213" s="50" t="str">
        <f>'Kontrollküsimustik - ISQM'!C213</f>
        <v>ISQM(EE)1-55</v>
      </c>
      <c r="D213" s="51" t="str">
        <f>'Kontrollküsimustik - ISQM'!E213</f>
        <v>(i) töövõtu meeskondadele ja muudele üksikisikutele, kellele on määratud tegevused kvaliteedijuhtimise süsteemis, ulatuses, milles see on nende kohustuste seisukohast asjassepuutuv, ning</v>
      </c>
      <c r="E213" s="52" t="str">
        <f>IF('Kontrollküsimustik - ISQM'!P213='Kontrollküsimustik - ISQM'!$Q$1,"",'Kontrollküsimustik - ISQM'!P213)</f>
        <v/>
      </c>
      <c r="F213" s="52" t="str">
        <f>IF('Kontrollküsimustik - ISQM'!O213='Kontrollküsimustik - ISQM'!$Q$1,"",'Kontrollküsimustik - ISQM'!O213)</f>
        <v/>
      </c>
      <c r="G213" s="46" t="str">
        <f t="shared" si="10"/>
        <v/>
      </c>
      <c r="H213" s="47" t="str">
        <f>IF('Kontrollküsimustik - ISQM'!G213="x","x","")</f>
        <v/>
      </c>
      <c r="I213" s="47" t="str">
        <f>IF('Kontrollküsimustik - ISQM'!H213="x","x","")</f>
        <v/>
      </c>
      <c r="J213" s="46" t="str">
        <f t="shared" si="11"/>
        <v/>
      </c>
      <c r="K213" s="47" t="str">
        <f>IF('Kontrollküsimustik - ISQM'!L213="x","x","")</f>
        <v/>
      </c>
      <c r="L213" s="47" t="str">
        <f>IF('Kontrollküsimustik - ISQM'!M213="x","x","")</f>
        <v/>
      </c>
    </row>
    <row r="214" ht="30" spans="1:12">
      <c r="A214" s="48">
        <f>'Kontrollküsimustik - ISQM'!A214</f>
        <v>197</v>
      </c>
      <c r="B214" s="49"/>
      <c r="C214" s="50" t="str">
        <f>'Kontrollküsimustik - ISQM'!C214</f>
        <v>ISQM(EE)1-55</v>
      </c>
      <c r="D214" s="51" t="str">
        <f>'Kontrollküsimustik - ISQM'!E214</f>
        <v>(ii) välistele osapooltele kooskõlas lõigu 34 punktis e nõutavate ettevõtte poliitikate või protseduuridega.</v>
      </c>
      <c r="E214" s="52" t="str">
        <f>IF('Kontrollküsimustik - ISQM'!P214='Kontrollküsimustik - ISQM'!$Q$1,"",'Kontrollküsimustik - ISQM'!P214)</f>
        <v/>
      </c>
      <c r="F214" s="52" t="str">
        <f>IF('Kontrollküsimustik - ISQM'!O214='Kontrollküsimustik - ISQM'!$Q$1,"",'Kontrollküsimustik - ISQM'!O214)</f>
        <v/>
      </c>
      <c r="G214" s="46" t="str">
        <f t="shared" si="10"/>
        <v/>
      </c>
      <c r="H214" s="47" t="str">
        <f>IF('Kontrollküsimustik - ISQM'!G214="x","x","")</f>
        <v/>
      </c>
      <c r="I214" s="47" t="str">
        <f>IF('Kontrollküsimustik - ISQM'!H214="x","x","")</f>
        <v/>
      </c>
      <c r="J214" s="46" t="str">
        <f t="shared" si="11"/>
        <v/>
      </c>
      <c r="K214" s="47" t="str">
        <f>IF('Kontrollküsimustik - ISQM'!L214="x","x","")</f>
        <v/>
      </c>
      <c r="L214" s="47" t="str">
        <f>IF('Kontrollküsimustik - ISQM'!M214="x","x","")</f>
        <v/>
      </c>
    </row>
    <row r="215" ht="90" spans="1:12">
      <c r="A215" s="48">
        <f>'Kontrollküsimustik - ISQM'!A215</f>
        <v>198</v>
      </c>
      <c r="B215" s="49"/>
      <c r="C215" s="50" t="str">
        <f>'Kontrollküsimustik - ISQM'!C215</f>
        <v>ISQM(EE)1-56</v>
      </c>
      <c r="D215" s="51" t="str">
        <f>'Kontrollküsimustik - ISQM'!E215</f>
        <v>Ettevõte peab tegema perioodilisi tööalase tegevuse hindamisi üksikisiku(te) kohta, kellele on määratud lõplik kohustus ja vastutus seoses kvaliteedijuhtimise süsteemiga, ja üksikisiku(te) kohta, kellele on määratud tegevuspõhine kohustus seoses kvaliteedijuhtimise süsteemiga. Seda tehes peab ettevõte võtma arvesse kvaliteedijuhtimise süsteemi hindamist.</v>
      </c>
      <c r="E215" s="52" t="str">
        <f>IF('Kontrollküsimustik - ISQM'!P215='Kontrollküsimustik - ISQM'!$Q$1,"",'Kontrollküsimustik - ISQM'!P215)</f>
        <v/>
      </c>
      <c r="F215" s="52" t="str">
        <f>IF('Kontrollküsimustik - ISQM'!O215='Kontrollküsimustik - ISQM'!$Q$1,"",'Kontrollküsimustik - ISQM'!O215)</f>
        <v/>
      </c>
      <c r="G215" s="46" t="str">
        <f t="shared" si="10"/>
        <v/>
      </c>
      <c r="H215" s="47" t="str">
        <f>IF('Kontrollküsimustik - ISQM'!G215="x","x","")</f>
        <v/>
      </c>
      <c r="I215" s="47" t="str">
        <f>IF('Kontrollküsimustik - ISQM'!H215="x","x","")</f>
        <v/>
      </c>
      <c r="J215" s="46" t="str">
        <f t="shared" si="11"/>
        <v/>
      </c>
      <c r="K215" s="47" t="str">
        <f>IF('Kontrollküsimustik - ISQM'!L215="x","x","")</f>
        <v/>
      </c>
      <c r="L215" s="47" t="str">
        <f>IF('Kontrollküsimustik - ISQM'!M215="x","x","")</f>
        <v/>
      </c>
    </row>
    <row r="216" ht="30" spans="1:12">
      <c r="A216" s="48">
        <f>'Kontrollküsimustik - ISQM'!A216</f>
        <v>199</v>
      </c>
      <c r="B216" s="49"/>
      <c r="C216" s="50" t="str">
        <f>'Kontrollküsimustik - ISQM'!C216</f>
        <v>ISQM(EE)1-34</v>
      </c>
      <c r="D216" s="51" t="str">
        <f>'Kontrollküsimustik - ISQM'!E216</f>
        <v>Vastuste väljatöötamisel ja rakendamisel kooskõlas lõiguga 26 peab ettevõte lisama järgmised vastused:</v>
      </c>
      <c r="E216" s="52" t="str">
        <f>IF('Kontrollküsimustik - ISQM'!P216='Kontrollküsimustik - ISQM'!$Q$1,"",'Kontrollküsimustik - ISQM'!P216)</f>
        <v/>
      </c>
      <c r="F216" s="52" t="str">
        <f>IF('Kontrollküsimustik - ISQM'!O216='Kontrollküsimustik - ISQM'!$Q$1,"",'Kontrollküsimustik - ISQM'!O216)</f>
        <v/>
      </c>
      <c r="G216" s="46" t="str">
        <f t="shared" si="10"/>
        <v/>
      </c>
      <c r="H216" s="47" t="str">
        <f>IF('Kontrollküsimustik - ISQM'!G216="x","x","")</f>
        <v/>
      </c>
      <c r="I216" s="47" t="str">
        <f>IF('Kontrollküsimustik - ISQM'!H216="x","x","")</f>
        <v/>
      </c>
      <c r="J216" s="46" t="str">
        <f t="shared" si="11"/>
        <v/>
      </c>
      <c r="K216" s="47" t="str">
        <f>IF('Kontrollküsimustik - ISQM'!L216="x","x","")</f>
        <v/>
      </c>
      <c r="L216" s="47" t="str">
        <f>IF('Kontrollküsimustik - ISQM'!M216="x","x","")</f>
        <v/>
      </c>
    </row>
    <row r="217" ht="90" spans="1:12">
      <c r="A217" s="48">
        <f>'Kontrollküsimustik - ISQM'!A217</f>
        <v>200</v>
      </c>
      <c r="B217" s="49"/>
      <c r="C217" s="50" t="str">
        <f>'Kontrollküsimustik - ISQM'!C217</f>
        <v>ISQM(EE)1-34</v>
      </c>
      <c r="D217" s="51" t="str">
        <f>'Kontrollküsimustik - ISQM'!E217</f>
        <v>(c) ettevõte kehtestab poliitikad või protseduurid vastu võtmaks, uurimaks ja lahendamaks kaebusi ja süüdistusi selle kohta, et töö ei ole tehtud kooskõlas kutsestandardite ning rakendatavate seadusest ja regulatsioonist tulenevate nõuetega, või mittevastavuse kohta käesoleva ISQMi alusel kehtestatud ettevõtte poliitikatele või protseduuridele;</v>
      </c>
      <c r="E217" s="52" t="str">
        <f>IF('Kontrollküsimustik - ISQM'!P217='Kontrollküsimustik - ISQM'!$Q$1,"",'Kontrollküsimustik - ISQM'!P217)</f>
        <v/>
      </c>
      <c r="F217" s="52" t="str">
        <f>IF('Kontrollküsimustik - ISQM'!O217='Kontrollküsimustik - ISQM'!$Q$1,"",'Kontrollküsimustik - ISQM'!O217)</f>
        <v/>
      </c>
      <c r="G217" s="46" t="str">
        <f t="shared" si="10"/>
        <v/>
      </c>
      <c r="H217" s="47" t="str">
        <f>IF('Kontrollküsimustik - ISQM'!G217="x","x","")</f>
        <v/>
      </c>
      <c r="I217" s="47" t="str">
        <f>IF('Kontrollküsimustik - ISQM'!H217="x","x","")</f>
        <v/>
      </c>
      <c r="J217" s="46" t="str">
        <f t="shared" si="11"/>
        <v/>
      </c>
      <c r="K217" s="47" t="str">
        <f>IF('Kontrollküsimustik - ISQM'!L217="x","x","")</f>
        <v/>
      </c>
      <c r="L217" s="47" t="str">
        <f>IF('Kontrollküsimustik - ISQM'!M217="x","x","")</f>
        <v/>
      </c>
    </row>
    <row r="218" ht="150" spans="1:12">
      <c r="A218" s="48">
        <f>'Kontrollküsimustik - ISQM'!A218</f>
        <v>201</v>
      </c>
      <c r="B218" s="49"/>
      <c r="C218" s="50" t="str">
        <f>'Kontrollküsimustik - ISQM'!C218</f>
        <v>ISQM(EE)1-34.D4</v>
      </c>
      <c r="D218" s="51" t="str">
        <f>'Kontrollküsimustik - ISQM'!E218</f>
        <v>Ettevõte peab kehtestama poliitikad ja protseduurid, millega nõutakse kõigi audiitortegevuse seaduse ja kui see on kohaldatav, siis määruse (EL) nr 537/2014 sätete oluliste rikkumiste dokumenteerimist. Samuti tuleb dokumenteerida kõik õigusrikkumise tagajärjed, sealhulgas õigusrikkumiste käsitlemiseks ja sisemise kvaliteedikontrolli süsteemi muutmiseks võetud meetmed. Aruanne kõigist kasutusele võetud meetmetest koostatakse kord aastas ning edastatakse oma töötajatele. Juhul kui nõu küsitakse välistelt ekspertidelt, dokumenteeritakse esitatud päringud ning saadud nõuanded.</v>
      </c>
      <c r="E218" s="52" t="str">
        <f>IF('Kontrollküsimustik - ISQM'!P218='Kontrollküsimustik - ISQM'!$Q$1,"",'Kontrollküsimustik - ISQM'!P218)</f>
        <v/>
      </c>
      <c r="F218" s="52" t="str">
        <f>IF('Kontrollküsimustik - ISQM'!O218='Kontrollküsimustik - ISQM'!$Q$1,"",'Kontrollküsimustik - ISQM'!O218)</f>
        <v/>
      </c>
      <c r="G218" s="46" t="str">
        <f t="shared" si="10"/>
        <v/>
      </c>
      <c r="H218" s="47" t="str">
        <f>IF('Kontrollküsimustik - ISQM'!G218="x","x","")</f>
        <v/>
      </c>
      <c r="I218" s="47" t="str">
        <f>IF('Kontrollküsimustik - ISQM'!H218="x","x","")</f>
        <v/>
      </c>
      <c r="J218" s="46" t="str">
        <f t="shared" si="11"/>
        <v/>
      </c>
      <c r="K218" s="47" t="str">
        <f>IF('Kontrollküsimustik - ISQM'!L218="x","x","")</f>
        <v/>
      </c>
      <c r="L218" s="47" t="str">
        <f>IF('Kontrollküsimustik - ISQM'!M218="x","x","")</f>
        <v/>
      </c>
    </row>
    <row r="219" ht="30" spans="1:12">
      <c r="A219" s="48">
        <f>'Kontrollküsimustik - ISQM'!A219</f>
        <v>202</v>
      </c>
      <c r="B219" s="49"/>
      <c r="C219" s="50" t="str">
        <f>'Kontrollküsimustik - ISQM'!C219</f>
        <v>ISQM(EE)1-34.D5</v>
      </c>
      <c r="D219" s="51" t="str">
        <f>'Kontrollküsimustik - ISQM'!E219</f>
        <v>Ettevõte dokumenteerib kõik kirjalikult esitatud kaebused, mis on esitatud tehtud kohustuslike auditite läbiviimise kohta.</v>
      </c>
      <c r="E219" s="52" t="str">
        <f>IF('Kontrollküsimustik - ISQM'!P219='Kontrollküsimustik - ISQM'!$Q$1,"",'Kontrollküsimustik - ISQM'!P219)</f>
        <v/>
      </c>
      <c r="F219" s="52" t="str">
        <f>IF('Kontrollküsimustik - ISQM'!O219='Kontrollküsimustik - ISQM'!$Q$1,"",'Kontrollküsimustik - ISQM'!O219)</f>
        <v/>
      </c>
      <c r="G219" s="46" t="str">
        <f t="shared" si="10"/>
        <v/>
      </c>
      <c r="H219" s="47" t="str">
        <f>IF('Kontrollküsimustik - ISQM'!G219="x","x","")</f>
        <v/>
      </c>
      <c r="I219" s="47" t="str">
        <f>IF('Kontrollküsimustik - ISQM'!H219="x","x","")</f>
        <v/>
      </c>
      <c r="J219" s="46" t="str">
        <f t="shared" si="11"/>
        <v/>
      </c>
      <c r="K219" s="47" t="str">
        <f>IF('Kontrollküsimustik - ISQM'!L219="x","x","")</f>
        <v/>
      </c>
      <c r="L219" s="47" t="str">
        <f>IF('Kontrollküsimustik - ISQM'!M219="x","x","")</f>
        <v/>
      </c>
    </row>
    <row r="220" spans="1:12">
      <c r="A220" s="41"/>
      <c r="B220" s="42"/>
      <c r="C220" s="43" t="str">
        <f>'Kontrollküsimustik - ISQM'!C220</f>
        <v>Võrgustiku nõuded või võrgustiku teenused</v>
      </c>
      <c r="D220" s="44"/>
      <c r="E220" s="45"/>
      <c r="F220" s="45"/>
      <c r="G220" s="46"/>
      <c r="H220" s="47"/>
      <c r="I220" s="47"/>
      <c r="J220" s="46"/>
      <c r="K220" s="47"/>
      <c r="L220" s="47"/>
    </row>
    <row r="221" ht="30" spans="1:12">
      <c r="A221" s="48">
        <f>'Kontrollküsimustik - ISQM'!A221</f>
        <v>203</v>
      </c>
      <c r="B221" s="49"/>
      <c r="C221" s="50" t="str">
        <f>'Kontrollküsimustik - ISQM'!C221</f>
        <v>ISQM(EE)1-48</v>
      </c>
      <c r="D221" s="51" t="str">
        <f>'Kontrollküsimustik - ISQM'!E221</f>
        <v>Kui ettevõte kuulub võrgustikku, peab ettevõte saama rakendatavuse korral aru:</v>
      </c>
      <c r="E221" s="52" t="str">
        <f>IF('Kontrollküsimustik - ISQM'!P221='Kontrollküsimustik - ISQM'!$Q$1,"",'Kontrollküsimustik - ISQM'!P221)</f>
        <v/>
      </c>
      <c r="F221" s="52" t="str">
        <f>IF('Kontrollküsimustik - ISQM'!O221='Kontrollküsimustik - ISQM'!$Q$1,"",'Kontrollküsimustik - ISQM'!O221)</f>
        <v/>
      </c>
      <c r="G221" s="46" t="str">
        <f t="shared" ref="G221:G240" si="12">IF(H221="x","x",IF(I221="x","x",""))</f>
        <v/>
      </c>
      <c r="H221" s="47" t="str">
        <f>IF('Kontrollküsimustik - ISQM'!G221="x","x","")</f>
        <v/>
      </c>
      <c r="I221" s="47" t="str">
        <f>IF('Kontrollküsimustik - ISQM'!H221="x","x","")</f>
        <v/>
      </c>
      <c r="J221" s="46" t="str">
        <f t="shared" ref="J221:J240" si="13">IF(K221="x","x",IF(L221="x","x",""))</f>
        <v/>
      </c>
      <c r="K221" s="47" t="str">
        <f>IF('Kontrollküsimustik - ISQM'!L221="x","x","")</f>
        <v/>
      </c>
      <c r="L221" s="47" t="str">
        <f>IF('Kontrollküsimustik - ISQM'!M221="x","x","")</f>
        <v/>
      </c>
    </row>
    <row r="222" ht="60" spans="1:12">
      <c r="A222" s="48">
        <f>'Kontrollküsimustik - ISQM'!A222</f>
        <v>204</v>
      </c>
      <c r="B222" s="49"/>
      <c r="C222" s="50" t="str">
        <f>'Kontrollküsimustik - ISQM'!C222</f>
        <v>ISQM(EE)1-48</v>
      </c>
      <c r="D222" s="51" t="str">
        <f>'Kontrollküsimustik - ISQM'!E222</f>
        <v>(a) võrgustiku kehtestatud nõuetest ettevõtte kvaliteedijuhtimise süsteemi kohta, sealhulgas nõuetest, mille kohaselt peab ettevõte rakendama või kasutama võrgustiku poolt või võrgustiku kaudu välja töötatud või muul viisil pakutavaid ressursse või teenuseid</v>
      </c>
      <c r="E222" s="52" t="str">
        <f>IF('Kontrollküsimustik - ISQM'!P222='Kontrollküsimustik - ISQM'!$Q$1,"",'Kontrollküsimustik - ISQM'!P222)</f>
        <v/>
      </c>
      <c r="F222" s="52" t="str">
        <f>IF('Kontrollküsimustik - ISQM'!O222='Kontrollküsimustik - ISQM'!$Q$1,"",'Kontrollküsimustik - ISQM'!O222)</f>
        <v/>
      </c>
      <c r="G222" s="46" t="str">
        <f t="shared" si="12"/>
        <v/>
      </c>
      <c r="H222" s="47" t="str">
        <f>IF('Kontrollküsimustik - ISQM'!G222="x","x","")</f>
        <v/>
      </c>
      <c r="I222" s="47" t="str">
        <f>IF('Kontrollküsimustik - ISQM'!H222="x","x","")</f>
        <v/>
      </c>
      <c r="J222" s="46" t="str">
        <f t="shared" si="13"/>
        <v/>
      </c>
      <c r="K222" s="47" t="str">
        <f>IF('Kontrollküsimustik - ISQM'!L222="x","x","")</f>
        <v/>
      </c>
      <c r="L222" s="47" t="str">
        <f>IF('Kontrollküsimustik - ISQM'!M222="x","x","")</f>
        <v/>
      </c>
    </row>
    <row r="223" ht="60" spans="1:12">
      <c r="A223" s="48">
        <f>'Kontrollküsimustik - ISQM'!A223</f>
        <v>205</v>
      </c>
      <c r="B223" s="49"/>
      <c r="C223" s="50" t="str">
        <f>'Kontrollküsimustik - ISQM'!C223</f>
        <v>ISQM(EE)1-48</v>
      </c>
      <c r="D223" s="51" t="str">
        <f>'Kontrollküsimustik - ISQM'!E223</f>
        <v>(b) võrgustiku pakutavatest mis tahes teenustest või ressurssidest, mida ettevõte otsustab rakendada või kasutada ettevõtte kvaliteedijuhtimise süsteemi välja töötamisel, rakendamisel või kasutamisel (st võrgustiku teenused), ja</v>
      </c>
      <c r="E223" s="52" t="str">
        <f>IF('Kontrollküsimustik - ISQM'!P223='Kontrollküsimustik - ISQM'!$Q$1,"",'Kontrollküsimustik - ISQM'!P223)</f>
        <v/>
      </c>
      <c r="F223" s="52" t="str">
        <f>IF('Kontrollküsimustik - ISQM'!O223='Kontrollküsimustik - ISQM'!$Q$1,"",'Kontrollküsimustik - ISQM'!O223)</f>
        <v/>
      </c>
      <c r="G223" s="46" t="str">
        <f t="shared" si="12"/>
        <v/>
      </c>
      <c r="H223" s="47" t="str">
        <f>IF('Kontrollküsimustik - ISQM'!G223="x","x","")</f>
        <v/>
      </c>
      <c r="I223" s="47" t="str">
        <f>IF('Kontrollküsimustik - ISQM'!H223="x","x","")</f>
        <v/>
      </c>
      <c r="J223" s="46" t="str">
        <f t="shared" si="13"/>
        <v/>
      </c>
      <c r="K223" s="47" t="str">
        <f>IF('Kontrollküsimustik - ISQM'!L223="x","x","")</f>
        <v/>
      </c>
      <c r="L223" s="47" t="str">
        <f>IF('Kontrollküsimustik - ISQM'!M223="x","x","")</f>
        <v/>
      </c>
    </row>
    <row r="224" ht="45" spans="1:12">
      <c r="A224" s="48">
        <f>'Kontrollküsimustik - ISQM'!A224</f>
        <v>206</v>
      </c>
      <c r="B224" s="49"/>
      <c r="C224" s="50" t="str">
        <f>'Kontrollküsimustik - ISQM'!C224</f>
        <v>ISQM(EE)1-48</v>
      </c>
      <c r="D224" s="51" t="str">
        <f>'Kontrollküsimustik - ISQM'!E224</f>
        <v>(c) ettevõtte kohustustest seoses mis tahes sammudega, mis on vajalikud võrgustiku nõuete rakendamiseks või võrgustiku teenuste kasutamiseks.</v>
      </c>
      <c r="E224" s="52" t="str">
        <f>IF('Kontrollküsimustik - ISQM'!P224='Kontrollküsimustik - ISQM'!$Q$1,"",'Kontrollküsimustik - ISQM'!P224)</f>
        <v/>
      </c>
      <c r="F224" s="52" t="str">
        <f>IF('Kontrollküsimustik - ISQM'!O224='Kontrollküsimustik - ISQM'!$Q$1,"",'Kontrollküsimustik - ISQM'!O224)</f>
        <v/>
      </c>
      <c r="G224" s="46" t="str">
        <f t="shared" si="12"/>
        <v/>
      </c>
      <c r="H224" s="47" t="str">
        <f>IF('Kontrollküsimustik - ISQM'!G224="x","x","")</f>
        <v/>
      </c>
      <c r="I224" s="47" t="str">
        <f>IF('Kontrollküsimustik - ISQM'!H224="x","x","")</f>
        <v/>
      </c>
      <c r="J224" s="46" t="str">
        <f t="shared" si="13"/>
        <v/>
      </c>
      <c r="K224" s="47" t="str">
        <f>IF('Kontrollküsimustik - ISQM'!L224="x","x","")</f>
        <v/>
      </c>
      <c r="L224" s="47" t="str">
        <f>IF('Kontrollküsimustik - ISQM'!M224="x","x","")</f>
        <v/>
      </c>
    </row>
    <row r="225" ht="90" spans="1:12">
      <c r="A225" s="48">
        <f>'Kontrollküsimustik - ISQM'!A225</f>
        <v>207</v>
      </c>
      <c r="B225" s="49"/>
      <c r="C225" s="50" t="str">
        <f>'Kontrollküsimustik - ISQM'!C225</f>
        <v>ISQM(EE)1-48</v>
      </c>
      <c r="D225" s="51" t="str">
        <f>'Kontrollküsimustik - ISQM'!E225</f>
        <v>Ettevõte jääb vastutavaks oma kvaliteedijuhtimise süsteemi eest, sealhulgas kutsealaste otsustuste eest, mis on tehtud kvaliteedijuhtimise süsteemi väljatöötamisel, rakendamisel ja kasutamisel. Ettevõte ei tohi lubada, et võrgustiku nõuetega vastavuses olemine või võrgustiku teenuste kasutamine on vastuolus käesoleva ISQMi nõuetega.</v>
      </c>
      <c r="E225" s="52" t="str">
        <f>IF('Kontrollküsimustik - ISQM'!P225='Kontrollküsimustik - ISQM'!$Q$1,"",'Kontrollküsimustik - ISQM'!P225)</f>
        <v/>
      </c>
      <c r="F225" s="52" t="str">
        <f>IF('Kontrollküsimustik - ISQM'!O225='Kontrollküsimustik - ISQM'!$Q$1,"",'Kontrollküsimustik - ISQM'!O225)</f>
        <v/>
      </c>
      <c r="G225" s="46" t="str">
        <f t="shared" si="12"/>
        <v/>
      </c>
      <c r="H225" s="47" t="str">
        <f>IF('Kontrollküsimustik - ISQM'!G225="x","x","")</f>
        <v/>
      </c>
      <c r="I225" s="47" t="str">
        <f>IF('Kontrollküsimustik - ISQM'!H225="x","x","")</f>
        <v/>
      </c>
      <c r="J225" s="46" t="str">
        <f t="shared" si="13"/>
        <v/>
      </c>
      <c r="K225" s="47" t="str">
        <f>IF('Kontrollküsimustik - ISQM'!L225="x","x","")</f>
        <v/>
      </c>
      <c r="L225" s="47" t="str">
        <f>IF('Kontrollküsimustik - ISQM'!M225="x","x","")</f>
        <v/>
      </c>
    </row>
    <row r="226" spans="1:12">
      <c r="A226" s="48">
        <f>'Kontrollküsimustik - ISQM'!A226</f>
        <v>208</v>
      </c>
      <c r="B226" s="49"/>
      <c r="C226" s="50" t="str">
        <f>'Kontrollküsimustik - ISQM'!C226</f>
        <v>ISQM(EE)1-49</v>
      </c>
      <c r="D226" s="51" t="str">
        <f>'Kontrollküsimustik - ISQM'!E226</f>
        <v>Lõigus 48 omandatud arusaamise põhjal peab ettevõte:</v>
      </c>
      <c r="E226" s="52" t="str">
        <f>IF('Kontrollküsimustik - ISQM'!P226='Kontrollküsimustik - ISQM'!$Q$1,"",'Kontrollküsimustik - ISQM'!P226)</f>
        <v/>
      </c>
      <c r="F226" s="52" t="str">
        <f>IF('Kontrollküsimustik - ISQM'!O226='Kontrollküsimustik - ISQM'!$Q$1,"",'Kontrollküsimustik - ISQM'!O226)</f>
        <v/>
      </c>
      <c r="G226" s="46" t="str">
        <f t="shared" si="12"/>
        <v/>
      </c>
      <c r="H226" s="47" t="str">
        <f>IF('Kontrollküsimustik - ISQM'!G226="x","x","")</f>
        <v/>
      </c>
      <c r="I226" s="47" t="str">
        <f>IF('Kontrollküsimustik - ISQM'!H226="x","x","")</f>
        <v/>
      </c>
      <c r="J226" s="46" t="str">
        <f t="shared" si="13"/>
        <v/>
      </c>
      <c r="K226" s="47" t="str">
        <f>IF('Kontrollküsimustik - ISQM'!L226="x","x","")</f>
        <v/>
      </c>
      <c r="L226" s="47" t="str">
        <f>IF('Kontrollküsimustik - ISQM'!M226="x","x","")</f>
        <v/>
      </c>
    </row>
    <row r="227" ht="60" spans="1:12">
      <c r="A227" s="48">
        <f>'Kontrollküsimustik - ISQM'!A227</f>
        <v>209</v>
      </c>
      <c r="B227" s="49"/>
      <c r="C227" s="50" t="str">
        <f>'Kontrollküsimustik - ISQM'!C227</f>
        <v>ISQM(EE)1-49</v>
      </c>
      <c r="D227" s="51" t="str">
        <f>'Kontrollküsimustik - ISQM'!E227</f>
        <v>(a) määrama kindlaks, kuidas võrgustiku nõuded või võrgustiku teenused on ettevõtte kvaliteedijuhtimise süsteemi seisukohast asjassepuutuvad ja kuidas neid selles arvesse võetakse, sealhulgas kuidas neid tuleb rakendada, ning</v>
      </c>
      <c r="E227" s="52" t="str">
        <f>IF('Kontrollküsimustik - ISQM'!P227='Kontrollküsimustik - ISQM'!$Q$1,"",'Kontrollküsimustik - ISQM'!P227)</f>
        <v/>
      </c>
      <c r="F227" s="52" t="str">
        <f>IF('Kontrollküsimustik - ISQM'!O227='Kontrollküsimustik - ISQM'!$Q$1,"",'Kontrollküsimustik - ISQM'!O227)</f>
        <v/>
      </c>
      <c r="G227" s="46" t="str">
        <f t="shared" si="12"/>
        <v/>
      </c>
      <c r="H227" s="47" t="str">
        <f>IF('Kontrollküsimustik - ISQM'!G227="x","x","")</f>
        <v/>
      </c>
      <c r="I227" s="47" t="str">
        <f>IF('Kontrollküsimustik - ISQM'!H227="x","x","")</f>
        <v/>
      </c>
      <c r="J227" s="46" t="str">
        <f t="shared" si="13"/>
        <v/>
      </c>
      <c r="K227" s="47" t="str">
        <f>IF('Kontrollküsimustik - ISQM'!L227="x","x","")</f>
        <v/>
      </c>
      <c r="L227" s="47" t="str">
        <f>IF('Kontrollküsimustik - ISQM'!M227="x","x","")</f>
        <v/>
      </c>
    </row>
    <row r="228" ht="60" spans="1:12">
      <c r="A228" s="48">
        <f>'Kontrollküsimustik - ISQM'!A228</f>
        <v>210</v>
      </c>
      <c r="B228" s="49"/>
      <c r="C228" s="50" t="str">
        <f>'Kontrollküsimustik - ISQM'!C228</f>
        <v>ISQM(EE)1-49</v>
      </c>
      <c r="D228" s="51" t="str">
        <f>'Kontrollküsimustik - ISQM'!E228</f>
        <v>(b) hindama, kas ettevõttel on vaja võrgustiku nõudeid või võrgustiku teenuseid kohandada või täiendada, et need oleksid kvaliteedijuhtimise süsteemis kasutamiseks asjakohased, ja kui on, siis kuidas seda on vaja teha.</v>
      </c>
      <c r="E228" s="52" t="str">
        <f>IF('Kontrollküsimustik - ISQM'!P228='Kontrollküsimustik - ISQM'!$Q$1,"",'Kontrollküsimustik - ISQM'!P228)</f>
        <v/>
      </c>
      <c r="F228" s="52" t="str">
        <f>IF('Kontrollküsimustik - ISQM'!O228='Kontrollküsimustik - ISQM'!$Q$1,"",'Kontrollküsimustik - ISQM'!O228)</f>
        <v/>
      </c>
      <c r="G228" s="46" t="str">
        <f t="shared" si="12"/>
        <v/>
      </c>
      <c r="H228" s="47" t="str">
        <f>IF('Kontrollküsimustik - ISQM'!G228="x","x","")</f>
        <v/>
      </c>
      <c r="I228" s="47" t="str">
        <f>IF('Kontrollküsimustik - ISQM'!H228="x","x","")</f>
        <v/>
      </c>
      <c r="J228" s="46" t="str">
        <f t="shared" si="13"/>
        <v/>
      </c>
      <c r="K228" s="47" t="str">
        <f>IF('Kontrollküsimustik - ISQM'!L228="x","x","")</f>
        <v/>
      </c>
      <c r="L228" s="47" t="str">
        <f>IF('Kontrollküsimustik - ISQM'!M228="x","x","")</f>
        <v/>
      </c>
    </row>
    <row r="229" ht="30" spans="1:12">
      <c r="A229" s="48">
        <f>'Kontrollküsimustik - ISQM'!A229</f>
        <v>211</v>
      </c>
      <c r="B229" s="49"/>
      <c r="C229" s="50" t="str">
        <f>'Kontrollküsimustik - ISQM'!C229</f>
        <v>ISQM(EE)1-50</v>
      </c>
      <c r="D229" s="51" t="str">
        <f>'Kontrollküsimustik - ISQM'!E229</f>
        <v>Olukordades, mil võrgustik viib läbi ettevõtte kvaliteedijuhtimise süsteemiga seotud monitoorimistegevusi, peab ettevõte:</v>
      </c>
      <c r="E229" s="52" t="str">
        <f>IF('Kontrollküsimustik - ISQM'!P229='Kontrollküsimustik - ISQM'!$Q$1,"",'Kontrollküsimustik - ISQM'!P229)</f>
        <v/>
      </c>
      <c r="F229" s="52" t="str">
        <f>IF('Kontrollküsimustik - ISQM'!O229='Kontrollküsimustik - ISQM'!$Q$1,"",'Kontrollküsimustik - ISQM'!O229)</f>
        <v/>
      </c>
      <c r="G229" s="46" t="str">
        <f t="shared" si="12"/>
        <v/>
      </c>
      <c r="H229" s="47" t="str">
        <f>IF('Kontrollküsimustik - ISQM'!G229="x","x","")</f>
        <v/>
      </c>
      <c r="I229" s="47" t="str">
        <f>IF('Kontrollküsimustik - ISQM'!H229="x","x","")</f>
        <v/>
      </c>
      <c r="J229" s="46" t="str">
        <f t="shared" si="13"/>
        <v/>
      </c>
      <c r="K229" s="47" t="str">
        <f>IF('Kontrollküsimustik - ISQM'!L229="x","x","")</f>
        <v/>
      </c>
      <c r="L229" s="47" t="str">
        <f>IF('Kontrollküsimustik - ISQM'!M229="x","x","")</f>
        <v/>
      </c>
    </row>
    <row r="230" ht="45" spans="1:12">
      <c r="A230" s="48">
        <f>'Kontrollküsimustik - ISQM'!A230</f>
        <v>212</v>
      </c>
      <c r="B230" s="49"/>
      <c r="C230" s="50" t="str">
        <f>'Kontrollküsimustik - ISQM'!C230</f>
        <v>ISQM(EE)1-50</v>
      </c>
      <c r="D230" s="51" t="str">
        <f>'Kontrollküsimustik - ISQM'!E230</f>
        <v>(a) määrama kindlaks võrgustiku läbiviidavate monitoorimistegevuste mõju kooskõlas lõikudega 36–38 läbiviidavate ettevõtte monitoorimistegevuste olemusele, ajastusele ja ulatusele;</v>
      </c>
      <c r="E230" s="52" t="str">
        <f>IF('Kontrollküsimustik - ISQM'!P230='Kontrollküsimustik - ISQM'!$Q$1,"",'Kontrollküsimustik - ISQM'!P230)</f>
        <v/>
      </c>
      <c r="F230" s="52" t="str">
        <f>IF('Kontrollküsimustik - ISQM'!O230='Kontrollküsimustik - ISQM'!$Q$1,"",'Kontrollküsimustik - ISQM'!O230)</f>
        <v/>
      </c>
      <c r="G230" s="46" t="str">
        <f t="shared" si="12"/>
        <v/>
      </c>
      <c r="H230" s="47" t="str">
        <f>IF('Kontrollküsimustik - ISQM'!G230="x","x","")</f>
        <v/>
      </c>
      <c r="I230" s="47" t="str">
        <f>IF('Kontrollküsimustik - ISQM'!H230="x","x","")</f>
        <v/>
      </c>
      <c r="J230" s="46" t="str">
        <f t="shared" si="13"/>
        <v/>
      </c>
      <c r="K230" s="47" t="str">
        <f>IF('Kontrollküsimustik - ISQM'!L230="x","x","")</f>
        <v/>
      </c>
      <c r="L230" s="47" t="str">
        <f>IF('Kontrollküsimustik - ISQM'!M230="x","x","")</f>
        <v/>
      </c>
    </row>
    <row r="231" ht="45" spans="1:12">
      <c r="A231" s="48">
        <f>'Kontrollküsimustik - ISQM'!A231</f>
        <v>213</v>
      </c>
      <c r="B231" s="49"/>
      <c r="C231" s="50" t="str">
        <f>'Kontrollküsimustik - ISQM'!C231</f>
        <v>ISQM(EE)1-50</v>
      </c>
      <c r="D231" s="51" t="str">
        <f>'Kontrollküsimustik - ISQM'!E231</f>
        <v>(b) määrama kindlaks ettevõtte kohustused seoses monitoorimistegevustega, sealhulgas ettevõtte astutavad mis tahes seotud sammud, ja</v>
      </c>
      <c r="E231" s="52" t="str">
        <f>IF('Kontrollküsimustik - ISQM'!P231='Kontrollküsimustik - ISQM'!$Q$1,"",'Kontrollküsimustik - ISQM'!P231)</f>
        <v/>
      </c>
      <c r="F231" s="52" t="str">
        <f>IF('Kontrollküsimustik - ISQM'!O231='Kontrollküsimustik - ISQM'!$Q$1,"",'Kontrollküsimustik - ISQM'!O231)</f>
        <v/>
      </c>
      <c r="G231" s="46" t="str">
        <f t="shared" si="12"/>
        <v/>
      </c>
      <c r="H231" s="47" t="str">
        <f>IF('Kontrollküsimustik - ISQM'!G231="x","x","")</f>
        <v/>
      </c>
      <c r="I231" s="47" t="str">
        <f>IF('Kontrollküsimustik - ISQM'!H231="x","x","")</f>
        <v/>
      </c>
      <c r="J231" s="46" t="str">
        <f t="shared" si="13"/>
        <v/>
      </c>
      <c r="K231" s="47" t="str">
        <f>IF('Kontrollküsimustik - ISQM'!L231="x","x","")</f>
        <v/>
      </c>
      <c r="L231" s="47" t="str">
        <f>IF('Kontrollküsimustik - ISQM'!M231="x","x","")</f>
        <v/>
      </c>
    </row>
    <row r="232" ht="45" spans="1:12">
      <c r="A232" s="48">
        <f>'Kontrollküsimustik - ISQM'!A232</f>
        <v>214</v>
      </c>
      <c r="B232" s="49"/>
      <c r="C232" s="50" t="str">
        <f>'Kontrollküsimustik - ISQM'!C232</f>
        <v>ISQM(EE)1-50</v>
      </c>
      <c r="D232" s="51" t="str">
        <f>'Kontrollküsimustik - ISQM'!E232</f>
        <v>(c) hankima võrgustikult õigel ajal monitoorimistegevuste tulemused osana lõigu 40 kohasest tähelepanekute hindamisest ja puuduste tuvastamisest.</v>
      </c>
      <c r="E232" s="52" t="str">
        <f>IF('Kontrollküsimustik - ISQM'!P232='Kontrollküsimustik - ISQM'!$Q$1,"",'Kontrollküsimustik - ISQM'!P232)</f>
        <v/>
      </c>
      <c r="F232" s="52" t="str">
        <f>IF('Kontrollküsimustik - ISQM'!O232='Kontrollküsimustik - ISQM'!$Q$1,"",'Kontrollküsimustik - ISQM'!O232)</f>
        <v/>
      </c>
      <c r="G232" s="46" t="str">
        <f t="shared" si="12"/>
        <v/>
      </c>
      <c r="H232" s="47" t="str">
        <f>IF('Kontrollküsimustik - ISQM'!G232="x","x","")</f>
        <v/>
      </c>
      <c r="I232" s="47" t="str">
        <f>IF('Kontrollküsimustik - ISQM'!H232="x","x","")</f>
        <v/>
      </c>
      <c r="J232" s="46" t="str">
        <f t="shared" si="13"/>
        <v/>
      </c>
      <c r="K232" s="47" t="str">
        <f>IF('Kontrollküsimustik - ISQM'!L232="x","x","")</f>
        <v/>
      </c>
      <c r="L232" s="47" t="str">
        <f>IF('Kontrollküsimustik - ISQM'!M232="x","x","")</f>
        <v/>
      </c>
    </row>
    <row r="233" ht="30" spans="1:12">
      <c r="A233" s="48">
        <f>'Kontrollküsimustik - ISQM'!A233</f>
        <v>215</v>
      </c>
      <c r="B233" s="49"/>
      <c r="C233" s="50" t="str">
        <f>'Kontrollküsimustik - ISQM'!C233</f>
        <v>ISQM(EE)1-51</v>
      </c>
      <c r="D233" s="51" t="str">
        <f>'Kontrollküsimustik - ISQM'!E233</f>
        <v>
Ettevõte peab:</v>
      </c>
      <c r="E233" s="52" t="str">
        <f>IF('Kontrollküsimustik - ISQM'!P233='Kontrollküsimustik - ISQM'!$Q$1,"",'Kontrollküsimustik - ISQM'!P233)</f>
        <v/>
      </c>
      <c r="F233" s="52" t="str">
        <f>IF('Kontrollküsimustik - ISQM'!O233='Kontrollküsimustik - ISQM'!$Q$1,"",'Kontrollküsimustik - ISQM'!O233)</f>
        <v/>
      </c>
      <c r="G233" s="46" t="str">
        <f t="shared" si="12"/>
        <v/>
      </c>
      <c r="H233" s="47" t="str">
        <f>IF('Kontrollküsimustik - ISQM'!G233="x","x","")</f>
        <v/>
      </c>
      <c r="I233" s="47" t="str">
        <f>IF('Kontrollküsimustik - ISQM'!H233="x","x","")</f>
        <v/>
      </c>
      <c r="J233" s="46" t="str">
        <f t="shared" si="13"/>
        <v/>
      </c>
      <c r="K233" s="47" t="str">
        <f>IF('Kontrollküsimustik - ISQM'!L233="x","x","")</f>
        <v/>
      </c>
      <c r="L233" s="47" t="str">
        <f>IF('Kontrollküsimustik - ISQM'!M233="x","x","")</f>
        <v/>
      </c>
    </row>
    <row r="234" ht="90" spans="1:12">
      <c r="A234" s="48">
        <f>'Kontrollküsimustik - ISQM'!A234</f>
        <v>216</v>
      </c>
      <c r="B234" s="49"/>
      <c r="C234" s="50" t="str">
        <f>'Kontrollküsimustik - ISQM'!C234</f>
        <v>ISQM(EE)1-51</v>
      </c>
      <c r="D234" s="51" t="str">
        <f>'Kontrollküsimustik - ISQM'!E234</f>
        <v>(a) saama aru võrgustiku poolt kõikides võrgustikku kuuluvates ettevõtetes läbi viidavate monitoorimistegevuste üldisest ulatusest, sealhulgas monitoorimistegevustest määramaks kindlaks, et võrgustiku nõudeid on asjakohaselt rakendatud kõikides võrgustikku kuuluvates ettevõtetes, ning sellest, kuidas võrgustik edastab info oma monitoorimistegevuste tulemuste kohta ettevõttele;</v>
      </c>
      <c r="E234" s="52" t="str">
        <f>IF('Kontrollküsimustik - ISQM'!P234='Kontrollküsimustik - ISQM'!$Q$1,"",'Kontrollküsimustik - ISQM'!P234)</f>
        <v/>
      </c>
      <c r="F234" s="52" t="str">
        <f>IF('Kontrollküsimustik - ISQM'!O234='Kontrollküsimustik - ISQM'!$Q$1,"",'Kontrollküsimustik - ISQM'!O234)</f>
        <v/>
      </c>
      <c r="G234" s="46" t="str">
        <f t="shared" si="12"/>
        <v/>
      </c>
      <c r="H234" s="47" t="str">
        <f>IF('Kontrollküsimustik - ISQM'!G234="x","x","")</f>
        <v/>
      </c>
      <c r="I234" s="47" t="str">
        <f>IF('Kontrollküsimustik - ISQM'!H234="x","x","")</f>
        <v/>
      </c>
      <c r="J234" s="46" t="str">
        <f t="shared" si="13"/>
        <v/>
      </c>
      <c r="K234" s="47" t="str">
        <f>IF('Kontrollküsimustik - ISQM'!L234="x","x","")</f>
        <v/>
      </c>
      <c r="L234" s="47" t="str">
        <f>IF('Kontrollküsimustik - ISQM'!M234="x","x","")</f>
        <v/>
      </c>
    </row>
    <row r="235" ht="60" spans="1:12">
      <c r="A235" s="48">
        <f>'Kontrollküsimustik - ISQM'!A235</f>
        <v>217</v>
      </c>
      <c r="B235" s="49"/>
      <c r="C235" s="50" t="str">
        <f>'Kontrollküsimustik - ISQM'!C235</f>
        <v>ISQM(EE)1-51</v>
      </c>
      <c r="D235" s="51" t="str">
        <f>'Kontrollküsimustik - ISQM'!E235</f>
        <v>(b) hankima rakendatavuse korral vähemalt kord aastas võrgustikult informatsiooni kõikides võrgustikku kuuluvates ettevõtetes ellu viidud võrgustiku monitoorimistegevuste üldiste tulemuste kohta ning:</v>
      </c>
      <c r="E235" s="52" t="str">
        <f>IF('Kontrollküsimustik - ISQM'!P235='Kontrollküsimustik - ISQM'!$Q$1,"",'Kontrollküsimustik - ISQM'!P235)</f>
        <v/>
      </c>
      <c r="F235" s="52" t="str">
        <f>IF('Kontrollküsimustik - ISQM'!O235='Kontrollküsimustik - ISQM'!$Q$1,"",'Kontrollküsimustik - ISQM'!O235)</f>
        <v/>
      </c>
      <c r="G235" s="46" t="str">
        <f t="shared" si="12"/>
        <v/>
      </c>
      <c r="H235" s="47" t="str">
        <f>IF('Kontrollküsimustik - ISQM'!G235="x","x","")</f>
        <v/>
      </c>
      <c r="I235" s="47" t="str">
        <f>IF('Kontrollküsimustik - ISQM'!H235="x","x","")</f>
        <v/>
      </c>
      <c r="J235" s="46" t="str">
        <f t="shared" si="13"/>
        <v/>
      </c>
      <c r="K235" s="47" t="str">
        <f>IF('Kontrollküsimustik - ISQM'!L235="x","x","")</f>
        <v/>
      </c>
      <c r="L235" s="47" t="str">
        <f>IF('Kontrollküsimustik - ISQM'!M235="x","x","")</f>
        <v/>
      </c>
    </row>
    <row r="236" ht="60" spans="1:12">
      <c r="A236" s="48">
        <f>'Kontrollküsimustik - ISQM'!A236</f>
        <v>218</v>
      </c>
      <c r="B236" s="49"/>
      <c r="C236" s="50" t="str">
        <f>'Kontrollküsimustik - ISQM'!C236</f>
        <v>ISQM(EE)1-51</v>
      </c>
      <c r="D236" s="51" t="str">
        <f>'Kontrollküsimustik - ISQM'!E236</f>
        <v>(i) edastama informatsiooni töövõtu meeskondadele ja muudele üksikisikutele, kellele on määratud tegevused kvaliteedijuhtimise süsteemis, kui asjakohane, et võimaldada neil astuda viivitamatu ja asjakohane samm kooskõlas nende kohustustega, ning</v>
      </c>
      <c r="E236" s="52" t="str">
        <f>IF('Kontrollküsimustik - ISQM'!P236='Kontrollküsimustik - ISQM'!$Q$1,"",'Kontrollküsimustik - ISQM'!P236)</f>
        <v/>
      </c>
      <c r="F236" s="52" t="str">
        <f>IF('Kontrollküsimustik - ISQM'!O236='Kontrollküsimustik - ISQM'!$Q$1,"",'Kontrollküsimustik - ISQM'!O236)</f>
        <v/>
      </c>
      <c r="G236" s="46" t="str">
        <f t="shared" si="12"/>
        <v/>
      </c>
      <c r="H236" s="47" t="str">
        <f>IF('Kontrollküsimustik - ISQM'!G236="x","x","")</f>
        <v/>
      </c>
      <c r="I236" s="47" t="str">
        <f>IF('Kontrollküsimustik - ISQM'!H236="x","x","")</f>
        <v/>
      </c>
      <c r="J236" s="46" t="str">
        <f t="shared" si="13"/>
        <v/>
      </c>
      <c r="K236" s="47" t="str">
        <f>IF('Kontrollküsimustik - ISQM'!L236="x","x","")</f>
        <v/>
      </c>
      <c r="L236" s="47" t="str">
        <f>IF('Kontrollküsimustik - ISQM'!M236="x","x","")</f>
        <v/>
      </c>
    </row>
    <row r="237" ht="30" spans="1:12">
      <c r="A237" s="48">
        <f>'Kontrollküsimustik - ISQM'!A237</f>
        <v>219</v>
      </c>
      <c r="B237" s="49"/>
      <c r="C237" s="50" t="str">
        <f>'Kontrollküsimustik - ISQM'!C237</f>
        <v>ISQM(EE)1-51</v>
      </c>
      <c r="D237" s="51" t="str">
        <f>'Kontrollküsimustik - ISQM'!E237</f>
        <v>(ii) võtma arvesse selle informatsiooni mõju ettevõtte kvaliteedijuhtimise süsteemile.</v>
      </c>
      <c r="E237" s="52" t="str">
        <f>IF('Kontrollküsimustik - ISQM'!P237='Kontrollküsimustik - ISQM'!$Q$1,"",'Kontrollküsimustik - ISQM'!P237)</f>
        <v/>
      </c>
      <c r="F237" s="52" t="str">
        <f>IF('Kontrollküsimustik - ISQM'!O237='Kontrollküsimustik - ISQM'!$Q$1,"",'Kontrollküsimustik - ISQM'!O237)</f>
        <v/>
      </c>
      <c r="G237" s="46" t="str">
        <f t="shared" si="12"/>
        <v/>
      </c>
      <c r="H237" s="47" t="str">
        <f>IF('Kontrollküsimustik - ISQM'!G237="x","x","")</f>
        <v/>
      </c>
      <c r="I237" s="47" t="str">
        <f>IF('Kontrollküsimustik - ISQM'!H237="x","x","")</f>
        <v/>
      </c>
      <c r="J237" s="46" t="str">
        <f t="shared" si="13"/>
        <v/>
      </c>
      <c r="K237" s="47" t="str">
        <f>IF('Kontrollküsimustik - ISQM'!L237="x","x","")</f>
        <v/>
      </c>
      <c r="L237" s="47" t="str">
        <f>IF('Kontrollküsimustik - ISQM'!M237="x","x","")</f>
        <v/>
      </c>
    </row>
    <row r="238" ht="30" spans="1:12">
      <c r="A238" s="48">
        <f>'Kontrollküsimustik - ISQM'!A238</f>
        <v>220</v>
      </c>
      <c r="B238" s="49"/>
      <c r="C238" s="50" t="str">
        <f>'Kontrollküsimustik - ISQM'!C238</f>
        <v>ISQM(EE)1-52</v>
      </c>
      <c r="D238" s="51" t="str">
        <f>'Kontrollküsimustik - ISQM'!E238</f>
        <v>Kui ettevõte tuvastab puuduse võrgustiku nõuetes või võrgustiku teenustes, peab ettevõte:</v>
      </c>
      <c r="E238" s="52" t="str">
        <f>IF('Kontrollküsimustik - ISQM'!P238='Kontrollküsimustik - ISQM'!$Q$1,"",'Kontrollküsimustik - ISQM'!P238)</f>
        <v/>
      </c>
      <c r="F238" s="52" t="str">
        <f>IF('Kontrollküsimustik - ISQM'!O238='Kontrollküsimustik - ISQM'!$Q$1,"",'Kontrollküsimustik - ISQM'!O238)</f>
        <v/>
      </c>
      <c r="G238" s="46" t="str">
        <f t="shared" si="12"/>
        <v/>
      </c>
      <c r="H238" s="47" t="str">
        <f>IF('Kontrollküsimustik - ISQM'!G238="x","x","")</f>
        <v/>
      </c>
      <c r="I238" s="47" t="str">
        <f>IF('Kontrollküsimustik - ISQM'!H238="x","x","")</f>
        <v/>
      </c>
      <c r="J238" s="46" t="str">
        <f t="shared" si="13"/>
        <v/>
      </c>
      <c r="K238" s="47" t="str">
        <f>IF('Kontrollküsimustik - ISQM'!L238="x","x","")</f>
        <v/>
      </c>
      <c r="L238" s="47" t="str">
        <f>IF('Kontrollküsimustik - ISQM'!M238="x","x","")</f>
        <v/>
      </c>
    </row>
    <row r="239" ht="30" spans="1:12">
      <c r="A239" s="48">
        <f>'Kontrollküsimustik - ISQM'!A239</f>
        <v>221</v>
      </c>
      <c r="B239" s="49"/>
      <c r="C239" s="50" t="str">
        <f>'Kontrollküsimustik - ISQM'!C239</f>
        <v>ISQM(EE)1-52</v>
      </c>
      <c r="D239" s="51" t="str">
        <f>'Kontrollküsimustik - ISQM'!E239</f>
        <v>(a) edastama võrgustikule asjassepuutuva informatsiooni tuvastatud puuduse kohta ja</v>
      </c>
      <c r="E239" s="52" t="str">
        <f>IF('Kontrollküsimustik - ISQM'!P239='Kontrollküsimustik - ISQM'!$Q$1,"",'Kontrollküsimustik - ISQM'!P239)</f>
        <v/>
      </c>
      <c r="F239" s="52" t="str">
        <f>IF('Kontrollküsimustik - ISQM'!O239='Kontrollküsimustik - ISQM'!$Q$1,"",'Kontrollküsimustik - ISQM'!O239)</f>
        <v/>
      </c>
      <c r="G239" s="46" t="str">
        <f t="shared" si="12"/>
        <v/>
      </c>
      <c r="H239" s="47" t="str">
        <f>IF('Kontrollküsimustik - ISQM'!G239="x","x","")</f>
        <v/>
      </c>
      <c r="I239" s="47" t="str">
        <f>IF('Kontrollküsimustik - ISQM'!H239="x","x","")</f>
        <v/>
      </c>
      <c r="J239" s="46" t="str">
        <f t="shared" si="13"/>
        <v/>
      </c>
      <c r="K239" s="47" t="str">
        <f>IF('Kontrollküsimustik - ISQM'!L239="x","x","")</f>
        <v/>
      </c>
      <c r="L239" s="47" t="str">
        <f>IF('Kontrollküsimustik - ISQM'!M239="x","x","")</f>
        <v/>
      </c>
    </row>
    <row r="240" ht="45" spans="1:12">
      <c r="A240" s="48">
        <f>'Kontrollküsimustik - ISQM'!A240</f>
        <v>222</v>
      </c>
      <c r="B240" s="49"/>
      <c r="C240" s="50" t="str">
        <f>'Kontrollküsimustik - ISQM'!C240</f>
        <v>ISQM(EE)1-52</v>
      </c>
      <c r="D240" s="51" t="str">
        <f>'Kontrollküsimustik - ISQM'!E240</f>
        <v>(b) kooskõlas lõiguga 42 töötama välja heastavad sammud ja rakendama neid, et käsitleda võrgustiku nõuetes või võrgustiku teenustes tuvastatud puuduse mõju.</v>
      </c>
      <c r="E240" s="52" t="str">
        <f>IF('Kontrollküsimustik - ISQM'!P240='Kontrollküsimustik - ISQM'!$Q$1,"",'Kontrollküsimustik - ISQM'!P240)</f>
        <v/>
      </c>
      <c r="F240" s="52" t="str">
        <f>IF('Kontrollküsimustik - ISQM'!O240='Kontrollküsimustik - ISQM'!$Q$1,"",'Kontrollküsimustik - ISQM'!O240)</f>
        <v/>
      </c>
      <c r="G240" s="46" t="str">
        <f t="shared" si="12"/>
        <v/>
      </c>
      <c r="H240" s="47" t="str">
        <f>IF('Kontrollküsimustik - ISQM'!G240="x","x","")</f>
        <v/>
      </c>
      <c r="I240" s="47" t="str">
        <f>IF('Kontrollküsimustik - ISQM'!H240="x","x","")</f>
        <v/>
      </c>
      <c r="J240" s="46" t="str">
        <f t="shared" si="13"/>
        <v/>
      </c>
      <c r="K240" s="47" t="str">
        <f>IF('Kontrollküsimustik - ISQM'!L240="x","x","")</f>
        <v/>
      </c>
      <c r="L240" s="47" t="str">
        <f>IF('Kontrollküsimustik - ISQM'!M240="x","x","")</f>
        <v/>
      </c>
    </row>
    <row r="241" spans="1:12">
      <c r="A241" s="41"/>
      <c r="B241" s="42"/>
      <c r="C241" s="43" t="str">
        <f>'Kontrollküsimustik - ISQM'!C241</f>
        <v>Kvaliteedikontrollisüsteemi dokumentatsioon</v>
      </c>
      <c r="D241" s="44"/>
      <c r="E241" s="45"/>
      <c r="F241" s="45"/>
      <c r="G241" s="46"/>
      <c r="H241" s="47"/>
      <c r="I241" s="47"/>
      <c r="J241" s="46"/>
      <c r="K241" s="47"/>
      <c r="L241" s="47"/>
    </row>
    <row r="242" ht="30" spans="1:12">
      <c r="A242" s="48">
        <f>'Kontrollküsimustik - ISQM'!A242</f>
        <v>223</v>
      </c>
      <c r="B242" s="49"/>
      <c r="C242" s="50" t="str">
        <f>'Kontrollküsimustik - ISQM'!C242</f>
        <v>ISQM(EE)1-57</v>
      </c>
      <c r="D242" s="51" t="str">
        <f>'Kontrollküsimustik - ISQM'!E242</f>
        <v>Ettevõte peab koostama oma kvaliteedijuhtimise süsteemi dokumentatsiooni, mis on piisav, et:</v>
      </c>
      <c r="E242" s="52" t="str">
        <f>IF('Kontrollküsimustik - ISQM'!P242='Kontrollküsimustik - ISQM'!$Q$1,"",'Kontrollküsimustik - ISQM'!P242)</f>
        <v/>
      </c>
      <c r="F242" s="52" t="str">
        <f>IF('Kontrollküsimustik - ISQM'!O242='Kontrollküsimustik - ISQM'!$Q$1,"",'Kontrollküsimustik - ISQM'!O242)</f>
        <v/>
      </c>
      <c r="G242" s="46" t="str">
        <f t="shared" ref="G242:G257" si="14">IF(H242="x","x",IF(I242="x","x",""))</f>
        <v/>
      </c>
      <c r="H242" s="47" t="str">
        <f>IF('Kontrollküsimustik - ISQM'!G242="x","x","")</f>
        <v/>
      </c>
      <c r="I242" s="47" t="str">
        <f>IF('Kontrollküsimustik - ISQM'!H242="x","x","")</f>
        <v/>
      </c>
      <c r="J242" s="46" t="str">
        <f t="shared" ref="J242:J257" si="15">IF(K242="x","x",IF(L242="x","x",""))</f>
        <v/>
      </c>
      <c r="K242" s="47" t="str">
        <f>IF('Kontrollküsimustik - ISQM'!L242="x","x","")</f>
        <v/>
      </c>
      <c r="L242" s="47" t="str">
        <f>IF('Kontrollküsimustik - ISQM'!M242="x","x","")</f>
        <v/>
      </c>
    </row>
    <row r="243" ht="45" spans="1:12">
      <c r="A243" s="48">
        <f>'Kontrollküsimustik - ISQM'!A243</f>
        <v>224</v>
      </c>
      <c r="B243" s="49"/>
      <c r="C243" s="50" t="str">
        <f>'Kontrollküsimustik - ISQM'!C243</f>
        <v>ISQM(EE)1-57</v>
      </c>
      <c r="D243" s="51" t="str">
        <f>'Kontrollküsimustik - ISQM'!E243</f>
        <v>(a) toetada personali järjepidevat arusaamist kvaliteedijuhtimise süsteemist, sealhulgas arusaamist oma rollidest ja kohustustest seoses kvaliteedijuhtimise süsteemi ja töövõttude läbiviimisega;</v>
      </c>
      <c r="E243" s="52" t="str">
        <f>IF('Kontrollküsimustik - ISQM'!P243='Kontrollküsimustik - ISQM'!$Q$1,"",'Kontrollküsimustik - ISQM'!P243)</f>
        <v/>
      </c>
      <c r="F243" s="52" t="str">
        <f>IF('Kontrollküsimustik - ISQM'!O243='Kontrollküsimustik - ISQM'!$Q$1,"",'Kontrollküsimustik - ISQM'!O243)</f>
        <v/>
      </c>
      <c r="G243" s="46" t="str">
        <f t="shared" si="14"/>
        <v/>
      </c>
      <c r="H243" s="47" t="str">
        <f>IF('Kontrollküsimustik - ISQM'!G243="x","x","")</f>
        <v/>
      </c>
      <c r="I243" s="47" t="str">
        <f>IF('Kontrollküsimustik - ISQM'!H243="x","x","")</f>
        <v/>
      </c>
      <c r="J243" s="46" t="str">
        <f t="shared" si="15"/>
        <v/>
      </c>
      <c r="K243" s="47" t="str">
        <f>IF('Kontrollküsimustik - ISQM'!L243="x","x","")</f>
        <v/>
      </c>
      <c r="L243" s="47" t="str">
        <f>IF('Kontrollküsimustik - ISQM'!M243="x","x","")</f>
        <v/>
      </c>
    </row>
    <row r="244" spans="1:12">
      <c r="A244" s="48">
        <f>'Kontrollküsimustik - ISQM'!A244</f>
        <v>225</v>
      </c>
      <c r="B244" s="49"/>
      <c r="C244" s="50" t="str">
        <f>'Kontrollküsimustik - ISQM'!C244</f>
        <v>ISQM(EE)1-57</v>
      </c>
      <c r="D244" s="51" t="str">
        <f>'Kontrollküsimustik - ISQM'!E244</f>
        <v>(b) toetada vastuste järjepidevat rakendamist ja kasutamist ning</v>
      </c>
      <c r="E244" s="52" t="str">
        <f>IF('Kontrollküsimustik - ISQM'!P244='Kontrollküsimustik - ISQM'!$Q$1,"",'Kontrollküsimustik - ISQM'!P244)</f>
        <v/>
      </c>
      <c r="F244" s="52" t="str">
        <f>IF('Kontrollküsimustik - ISQM'!O244='Kontrollküsimustik - ISQM'!$Q$1,"",'Kontrollküsimustik - ISQM'!O244)</f>
        <v/>
      </c>
      <c r="G244" s="46" t="str">
        <f t="shared" si="14"/>
        <v/>
      </c>
      <c r="H244" s="47" t="str">
        <f>IF('Kontrollküsimustik - ISQM'!G244="x","x","")</f>
        <v/>
      </c>
      <c r="I244" s="47" t="str">
        <f>IF('Kontrollküsimustik - ISQM'!H244="x","x","")</f>
        <v/>
      </c>
      <c r="J244" s="46" t="str">
        <f t="shared" si="15"/>
        <v/>
      </c>
      <c r="K244" s="47" t="str">
        <f>IF('Kontrollküsimustik - ISQM'!L244="x","x","")</f>
        <v/>
      </c>
      <c r="L244" s="47" t="str">
        <f>IF('Kontrollküsimustik - ISQM'!M244="x","x","")</f>
        <v/>
      </c>
    </row>
    <row r="245" ht="60" spans="1:12">
      <c r="A245" s="48">
        <f>'Kontrollküsimustik - ISQM'!A245</f>
        <v>226</v>
      </c>
      <c r="B245" s="49"/>
      <c r="C245" s="50" t="str">
        <f>'Kontrollküsimustik - ISQM'!C245</f>
        <v>ISQM(EE)1-57</v>
      </c>
      <c r="D245" s="51" t="str">
        <f>'Kontrollküsimustik - ISQM'!E245</f>
        <v>(c) anda tõendusmaterjali vastuste väljatöötamise, rakendamise ja kasutamise kohta, et toetada kvaliteedijuhtimise süsteemi hindamist üksikisiku(te) poolt, kellele on määratud lõplik kohustus ja vastutus seoses kvaliteedijuhtimise süsteemiga.</v>
      </c>
      <c r="E245" s="52" t="str">
        <f>IF('Kontrollküsimustik - ISQM'!P245='Kontrollküsimustik - ISQM'!$Q$1,"",'Kontrollküsimustik - ISQM'!P245)</f>
        <v/>
      </c>
      <c r="F245" s="52" t="str">
        <f>IF('Kontrollküsimustik - ISQM'!O245='Kontrollküsimustik - ISQM'!$Q$1,"",'Kontrollküsimustik - ISQM'!O245)</f>
        <v/>
      </c>
      <c r="G245" s="46" t="str">
        <f t="shared" si="14"/>
        <v/>
      </c>
      <c r="H245" s="47" t="str">
        <f>IF('Kontrollküsimustik - ISQM'!G245="x","x","")</f>
        <v/>
      </c>
      <c r="I245" s="47" t="str">
        <f>IF('Kontrollküsimustik - ISQM'!H245="x","x","")</f>
        <v/>
      </c>
      <c r="J245" s="46" t="str">
        <f t="shared" si="15"/>
        <v/>
      </c>
      <c r="K245" s="47" t="str">
        <f>IF('Kontrollküsimustik - ISQM'!L245="x","x","")</f>
        <v/>
      </c>
      <c r="L245" s="47" t="str">
        <f>IF('Kontrollküsimustik - ISQM'!M245="x","x","")</f>
        <v/>
      </c>
    </row>
    <row r="246" spans="1:12">
      <c r="A246" s="48">
        <f>'Kontrollküsimustik - ISQM'!A246</f>
        <v>227</v>
      </c>
      <c r="B246" s="49"/>
      <c r="C246" s="50" t="str">
        <f>'Kontrollküsimustik - ISQM'!C246</f>
        <v>ISQM(EE)1-58</v>
      </c>
      <c r="D246" s="51" t="str">
        <f>'Kontrollküsimustik - ISQM'!E246</f>
        <v>Dokumentatsiooni koostamisel peab ettevõte sellesse lisama:</v>
      </c>
      <c r="E246" s="52" t="str">
        <f>IF('Kontrollküsimustik - ISQM'!P246='Kontrollküsimustik - ISQM'!$Q$1,"",'Kontrollküsimustik - ISQM'!P246)</f>
        <v/>
      </c>
      <c r="F246" s="52" t="str">
        <f>IF('Kontrollküsimustik - ISQM'!O246='Kontrollküsimustik - ISQM'!$Q$1,"",'Kontrollküsimustik - ISQM'!O246)</f>
        <v/>
      </c>
      <c r="G246" s="46" t="str">
        <f t="shared" si="14"/>
        <v/>
      </c>
      <c r="H246" s="47" t="str">
        <f>IF('Kontrollküsimustik - ISQM'!G246="x","x","")</f>
        <v/>
      </c>
      <c r="I246" s="47" t="str">
        <f>IF('Kontrollküsimustik - ISQM'!H246="x","x","")</f>
        <v/>
      </c>
      <c r="J246" s="46" t="str">
        <f t="shared" si="15"/>
        <v/>
      </c>
      <c r="K246" s="47" t="str">
        <f>IF('Kontrollküsimustik - ISQM'!L246="x","x","")</f>
        <v/>
      </c>
      <c r="L246" s="47" t="str">
        <f>IF('Kontrollküsimustik - ISQM'!M246="x","x","")</f>
        <v/>
      </c>
    </row>
    <row r="247" ht="60" spans="1:12">
      <c r="A247" s="48">
        <f>'Kontrollküsimustik - ISQM'!A247</f>
        <v>228</v>
      </c>
      <c r="B247" s="49"/>
      <c r="C247" s="50" t="str">
        <f>'Kontrollküsimustik - ISQM'!C247</f>
        <v>ISQM(EE)1-58</v>
      </c>
      <c r="D247" s="51" t="str">
        <f>'Kontrollküsimustik - ISQM'!E247</f>
        <v>(a) seda üksikisikut (neid üksikisikuid) tuvastada võimaldavad andmed, kellele on määratud lõplik kohustus ja vastutus seoses kvaliteedijuhtimise süsteemiga ning tegevuspõhine kohustus seoses kvaliteedijuhtimise süsteemiga;</v>
      </c>
      <c r="E247" s="52" t="str">
        <f>IF('Kontrollküsimustik - ISQM'!P247='Kontrollküsimustik - ISQM'!$Q$1,"",'Kontrollküsimustik - ISQM'!P247)</f>
        <v/>
      </c>
      <c r="F247" s="52" t="str">
        <f>IF('Kontrollküsimustik - ISQM'!O247='Kontrollküsimustik - ISQM'!$Q$1,"",'Kontrollküsimustik - ISQM'!O247)</f>
        <v/>
      </c>
      <c r="G247" s="46" t="str">
        <f t="shared" si="14"/>
        <v/>
      </c>
      <c r="H247" s="47" t="str">
        <f>IF('Kontrollküsimustik - ISQM'!G247="x","x","")</f>
        <v/>
      </c>
      <c r="I247" s="47" t="str">
        <f>IF('Kontrollküsimustik - ISQM'!H247="x","x","")</f>
        <v/>
      </c>
      <c r="J247" s="46" t="str">
        <f t="shared" si="15"/>
        <v/>
      </c>
      <c r="K247" s="47" t="str">
        <f>IF('Kontrollküsimustik - ISQM'!L247="x","x","")</f>
        <v/>
      </c>
      <c r="L247" s="47" t="str">
        <f>IF('Kontrollküsimustik - ISQM'!M247="x","x","")</f>
        <v/>
      </c>
    </row>
    <row r="248" spans="1:12">
      <c r="A248" s="48">
        <f>'Kontrollküsimustik - ISQM'!A248</f>
        <v>229</v>
      </c>
      <c r="B248" s="49"/>
      <c r="C248" s="50" t="str">
        <f>'Kontrollküsimustik - ISQM'!C248</f>
        <v>ISQM(EE)1-58</v>
      </c>
      <c r="D248" s="51" t="str">
        <f>'Kontrollküsimustik - ISQM'!E248</f>
        <v>(b) ettevõtte kvaliteedieesmärgid ja kvaliteediriskid;</v>
      </c>
      <c r="E248" s="52" t="str">
        <f>IF('Kontrollküsimustik - ISQM'!P248='Kontrollküsimustik - ISQM'!$Q$1,"",'Kontrollküsimustik - ISQM'!P248)</f>
        <v/>
      </c>
      <c r="F248" s="52" t="str">
        <f>IF('Kontrollküsimustik - ISQM'!O248='Kontrollküsimustik - ISQM'!$Q$1,"",'Kontrollküsimustik - ISQM'!O248)</f>
        <v/>
      </c>
      <c r="G248" s="46" t="str">
        <f t="shared" si="14"/>
        <v/>
      </c>
      <c r="H248" s="47" t="str">
        <f>IF('Kontrollküsimustik - ISQM'!G248="x","x","")</f>
        <v/>
      </c>
      <c r="I248" s="47" t="str">
        <f>IF('Kontrollküsimustik - ISQM'!H248="x","x","")</f>
        <v/>
      </c>
      <c r="J248" s="46" t="str">
        <f t="shared" si="15"/>
        <v/>
      </c>
      <c r="K248" s="47" t="str">
        <f>IF('Kontrollküsimustik - ISQM'!L248="x","x","")</f>
        <v/>
      </c>
      <c r="L248" s="47" t="str">
        <f>IF('Kontrollküsimustik - ISQM'!M248="x","x","")</f>
        <v/>
      </c>
    </row>
    <row r="249" ht="30" spans="1:12">
      <c r="A249" s="48">
        <f>'Kontrollküsimustik - ISQM'!A249</f>
        <v>230</v>
      </c>
      <c r="B249" s="49"/>
      <c r="C249" s="50" t="str">
        <f>'Kontrollküsimustik - ISQM'!C249</f>
        <v>ISQM(EE)1-58</v>
      </c>
      <c r="D249" s="51" t="str">
        <f>'Kontrollküsimustik - ISQM'!E249</f>
        <v>(c) vastuste kirjelduse ja selle, kuidas ettevõtte vastused käsitlevad kvaliteediriske;</v>
      </c>
      <c r="E249" s="52" t="str">
        <f>IF('Kontrollküsimustik - ISQM'!P249='Kontrollküsimustik - ISQM'!$Q$1,"",'Kontrollküsimustik - ISQM'!P249)</f>
        <v/>
      </c>
      <c r="F249" s="52" t="str">
        <f>IF('Kontrollküsimustik - ISQM'!O249='Kontrollküsimustik - ISQM'!$Q$1,"",'Kontrollküsimustik - ISQM'!O249)</f>
        <v/>
      </c>
      <c r="G249" s="46" t="str">
        <f t="shared" si="14"/>
        <v/>
      </c>
      <c r="H249" s="47" t="str">
        <f>IF('Kontrollküsimustik - ISQM'!G249="x","x","")</f>
        <v/>
      </c>
      <c r="I249" s="47" t="str">
        <f>IF('Kontrollküsimustik - ISQM'!H249="x","x","")</f>
        <v/>
      </c>
      <c r="J249" s="46" t="str">
        <f t="shared" si="15"/>
        <v/>
      </c>
      <c r="K249" s="47" t="str">
        <f>IF('Kontrollküsimustik - ISQM'!L249="x","x","")</f>
        <v/>
      </c>
      <c r="L249" s="47" t="str">
        <f>IF('Kontrollküsimustik - ISQM'!M249="x","x","")</f>
        <v/>
      </c>
    </row>
    <row r="250" spans="1:12">
      <c r="A250" s="48">
        <f>'Kontrollküsimustik - ISQM'!A250</f>
        <v>231</v>
      </c>
      <c r="B250" s="49"/>
      <c r="C250" s="50" t="str">
        <f>'Kontrollküsimustik - ISQM'!C250</f>
        <v>ISQM(EE)1-58</v>
      </c>
      <c r="D250" s="51" t="str">
        <f>'Kontrollküsimustik - ISQM'!E250</f>
        <v>(d) monitoorimis- ja korrigeerimisprotsessi puhul:</v>
      </c>
      <c r="E250" s="52" t="str">
        <f>IF('Kontrollküsimustik - ISQM'!P250='Kontrollküsimustik - ISQM'!$Q$1,"",'Kontrollküsimustik - ISQM'!P250)</f>
        <v/>
      </c>
      <c r="F250" s="52" t="str">
        <f>IF('Kontrollküsimustik - ISQM'!O250='Kontrollküsimustik - ISQM'!$Q$1,"",'Kontrollküsimustik - ISQM'!O250)</f>
        <v/>
      </c>
      <c r="G250" s="46" t="str">
        <f t="shared" si="14"/>
        <v/>
      </c>
      <c r="H250" s="47" t="str">
        <f>IF('Kontrollküsimustik - ISQM'!G250="x","x","")</f>
        <v/>
      </c>
      <c r="I250" s="47" t="str">
        <f>IF('Kontrollküsimustik - ISQM'!H250="x","x","")</f>
        <v/>
      </c>
      <c r="J250" s="46" t="str">
        <f t="shared" si="15"/>
        <v/>
      </c>
      <c r="K250" s="47" t="str">
        <f>IF('Kontrollküsimustik - ISQM'!L250="x","x","")</f>
        <v/>
      </c>
      <c r="L250" s="47" t="str">
        <f>IF('Kontrollküsimustik - ISQM'!M250="x","x","")</f>
        <v/>
      </c>
    </row>
    <row r="251" spans="1:12">
      <c r="A251" s="48">
        <f>'Kontrollküsimustik - ISQM'!A251</f>
        <v>232</v>
      </c>
      <c r="B251" s="49"/>
      <c r="C251" s="50" t="str">
        <f>'Kontrollküsimustik - ISQM'!C251</f>
        <v>ISQM(EE)1-58</v>
      </c>
      <c r="D251" s="51" t="str">
        <f>'Kontrollküsimustik - ISQM'!E251</f>
        <v>(i) tõendusmaterjali läbiviidud monitoorimistegevuste kohta;</v>
      </c>
      <c r="E251" s="52" t="str">
        <f>IF('Kontrollküsimustik - ISQM'!P251='Kontrollküsimustik - ISQM'!$Q$1,"",'Kontrollküsimustik - ISQM'!P251)</f>
        <v/>
      </c>
      <c r="F251" s="52" t="str">
        <f>IF('Kontrollküsimustik - ISQM'!O251='Kontrollküsimustik - ISQM'!$Q$1,"",'Kontrollküsimustik - ISQM'!O251)</f>
        <v/>
      </c>
      <c r="G251" s="46" t="str">
        <f t="shared" si="14"/>
        <v/>
      </c>
      <c r="H251" s="47" t="str">
        <f>IF('Kontrollküsimustik - ISQM'!G251="x","x","")</f>
        <v/>
      </c>
      <c r="I251" s="47" t="str">
        <f>IF('Kontrollküsimustik - ISQM'!H251="x","x","")</f>
        <v/>
      </c>
      <c r="J251" s="46" t="str">
        <f t="shared" si="15"/>
        <v/>
      </c>
      <c r="K251" s="47" t="str">
        <f>IF('Kontrollküsimustik - ISQM'!L251="x","x","")</f>
        <v/>
      </c>
      <c r="L251" s="47" t="str">
        <f>IF('Kontrollküsimustik - ISQM'!M251="x","x","")</f>
        <v/>
      </c>
    </row>
    <row r="252" ht="30" spans="1:12">
      <c r="A252" s="48">
        <f>'Kontrollküsimustik - ISQM'!A252</f>
        <v>233</v>
      </c>
      <c r="B252" s="49"/>
      <c r="C252" s="50" t="str">
        <f>'Kontrollküsimustik - ISQM'!C252</f>
        <v>ISQM(EE)1-58</v>
      </c>
      <c r="D252" s="51" t="str">
        <f>'Kontrollküsimustik - ISQM'!E252</f>
        <v>(ii) tähelepanekute hindamise ning tuvastatud puudused ja nende seonduv(ad) algpõhjus(ed);</v>
      </c>
      <c r="E252" s="52" t="str">
        <f>IF('Kontrollküsimustik - ISQM'!P252='Kontrollküsimustik - ISQM'!$Q$1,"",'Kontrollküsimustik - ISQM'!P252)</f>
        <v/>
      </c>
      <c r="F252" s="52" t="str">
        <f>IF('Kontrollküsimustik - ISQM'!O252='Kontrollküsimustik - ISQM'!$Q$1,"",'Kontrollküsimustik - ISQM'!O252)</f>
        <v/>
      </c>
      <c r="G252" s="46" t="str">
        <f t="shared" si="14"/>
        <v/>
      </c>
      <c r="H252" s="47" t="str">
        <f>IF('Kontrollküsimustik - ISQM'!G252="x","x","")</f>
        <v/>
      </c>
      <c r="I252" s="47" t="str">
        <f>IF('Kontrollküsimustik - ISQM'!H252="x","x","")</f>
        <v/>
      </c>
      <c r="J252" s="46" t="str">
        <f t="shared" si="15"/>
        <v/>
      </c>
      <c r="K252" s="47" t="str">
        <f>IF('Kontrollküsimustik - ISQM'!L252="x","x","")</f>
        <v/>
      </c>
      <c r="L252" s="47" t="str">
        <f>IF('Kontrollküsimustik - ISQM'!M252="x","x","")</f>
        <v/>
      </c>
    </row>
    <row r="253" ht="45" spans="1:12">
      <c r="A253" s="48">
        <f>'Kontrollküsimustik - ISQM'!A253</f>
        <v>234</v>
      </c>
      <c r="B253" s="49"/>
      <c r="C253" s="50" t="str">
        <f>'Kontrollküsimustik - ISQM'!C253</f>
        <v>ISQM(EE)1-58</v>
      </c>
      <c r="D253" s="51" t="str">
        <f>'Kontrollküsimustik - ISQM'!E253</f>
        <v>(iii) tuvastatud puuduste käsitlemiseks astutavad heastavad sammud ning selliste heastavate sammude väljatöötamise ja rakendamise hindamise ning</v>
      </c>
      <c r="E253" s="52" t="str">
        <f>IF('Kontrollküsimustik - ISQM'!P253='Kontrollküsimustik - ISQM'!$Q$1,"",'Kontrollküsimustik - ISQM'!P253)</f>
        <v/>
      </c>
      <c r="F253" s="52" t="str">
        <f>IF('Kontrollküsimustik - ISQM'!O253='Kontrollküsimustik - ISQM'!$Q$1,"",'Kontrollküsimustik - ISQM'!O253)</f>
        <v/>
      </c>
      <c r="G253" s="46" t="str">
        <f t="shared" si="14"/>
        <v/>
      </c>
      <c r="H253" s="47" t="str">
        <f>IF('Kontrollküsimustik - ISQM'!G253="x","x","")</f>
        <v/>
      </c>
      <c r="I253" s="47" t="str">
        <f>IF('Kontrollküsimustik - ISQM'!H253="x","x","")</f>
        <v/>
      </c>
      <c r="J253" s="46" t="str">
        <f t="shared" si="15"/>
        <v/>
      </c>
      <c r="K253" s="47" t="str">
        <f>IF('Kontrollküsimustik - ISQM'!L253="x","x","")</f>
        <v/>
      </c>
      <c r="L253" s="47" t="str">
        <f>IF('Kontrollküsimustik - ISQM'!M253="x","x","")</f>
        <v/>
      </c>
    </row>
    <row r="254" spans="1:12">
      <c r="A254" s="48">
        <f>'Kontrollküsimustik - ISQM'!A254</f>
        <v>235</v>
      </c>
      <c r="B254" s="49"/>
      <c r="C254" s="50" t="str">
        <f>'Kontrollküsimustik - ISQM'!C254</f>
        <v>ISQM(EE)1-58</v>
      </c>
      <c r="D254" s="51" t="str">
        <f>'Kontrollküsimustik - ISQM'!E254</f>
        <v>(iv) monitoorimist ja korrigeerimist käsitleva infovahetuse ning</v>
      </c>
      <c r="E254" s="52" t="str">
        <f>IF('Kontrollküsimustik - ISQM'!P254='Kontrollküsimustik - ISQM'!$Q$1,"",'Kontrollküsimustik - ISQM'!P254)</f>
        <v/>
      </c>
      <c r="F254" s="52" t="str">
        <f>IF('Kontrollküsimustik - ISQM'!O254='Kontrollküsimustik - ISQM'!$Q$1,"",'Kontrollküsimustik - ISQM'!O254)</f>
        <v/>
      </c>
      <c r="G254" s="46" t="str">
        <f t="shared" si="14"/>
        <v/>
      </c>
      <c r="H254" s="47" t="str">
        <f>IF('Kontrollküsimustik - ISQM'!G254="x","x","")</f>
        <v/>
      </c>
      <c r="I254" s="47" t="str">
        <f>IF('Kontrollküsimustik - ISQM'!H254="x","x","")</f>
        <v/>
      </c>
      <c r="J254" s="46" t="str">
        <f t="shared" si="15"/>
        <v/>
      </c>
      <c r="K254" s="47" t="str">
        <f>IF('Kontrollküsimustik - ISQM'!L254="x","x","")</f>
        <v/>
      </c>
      <c r="L254" s="47" t="str">
        <f>IF('Kontrollküsimustik - ISQM'!M254="x","x","")</f>
        <v/>
      </c>
    </row>
    <row r="255" spans="1:12">
      <c r="A255" s="48">
        <f>'Kontrollküsimustik - ISQM'!A255</f>
        <v>236</v>
      </c>
      <c r="B255" s="49"/>
      <c r="C255" s="50" t="str">
        <f>'Kontrollküsimustik - ISQM'!C255</f>
        <v>ISQM(EE)1-58</v>
      </c>
      <c r="D255" s="51" t="str">
        <f>'Kontrollküsimustik - ISQM'!E255</f>
        <v>(e) aluse, mille põhjal on jõutud järeldusele kooskõlas lõiguga 54.</v>
      </c>
      <c r="E255" s="52" t="str">
        <f>IF('Kontrollküsimustik - ISQM'!P255='Kontrollküsimustik - ISQM'!$Q$1,"",'Kontrollküsimustik - ISQM'!P255)</f>
        <v/>
      </c>
      <c r="F255" s="52" t="str">
        <f>IF('Kontrollküsimustik - ISQM'!O255='Kontrollküsimustik - ISQM'!$Q$1,"",'Kontrollküsimustik - ISQM'!O255)</f>
        <v/>
      </c>
      <c r="G255" s="46" t="str">
        <f t="shared" si="14"/>
        <v/>
      </c>
      <c r="H255" s="47" t="str">
        <f>IF('Kontrollküsimustik - ISQM'!G255="x","x","")</f>
        <v/>
      </c>
      <c r="I255" s="47" t="str">
        <f>IF('Kontrollküsimustik - ISQM'!H255="x","x","")</f>
        <v/>
      </c>
      <c r="J255" s="46" t="str">
        <f t="shared" si="15"/>
        <v/>
      </c>
      <c r="K255" s="47" t="str">
        <f>IF('Kontrollküsimustik - ISQM'!L255="x","x","")</f>
        <v/>
      </c>
      <c r="L255" s="47" t="str">
        <f>IF('Kontrollküsimustik - ISQM'!M255="x","x","")</f>
        <v/>
      </c>
    </row>
    <row r="256" ht="60" spans="1:12">
      <c r="A256" s="48">
        <f>'Kontrollküsimustik - ISQM'!A256</f>
        <v>237</v>
      </c>
      <c r="B256" s="49"/>
      <c r="C256" s="50" t="str">
        <f>'Kontrollküsimustik - ISQM'!C256</f>
        <v>ISQM(EE)1-59</v>
      </c>
      <c r="D256" s="51" t="str">
        <f>'Kontrollküsimustik - ISQM'!E256</f>
        <v>Ettevõte peab dokumenteerima lõigus 58 nimetatud asjaolud, kuivõrd need on seotud võrgustiku nõuete või võrgustiku teenustega ning võrgustiku nõuete või võrgustiku teenuste hindamisega kooskõlas lõigu 49 punktiga b.</v>
      </c>
      <c r="E256" s="52" t="str">
        <f>IF('Kontrollküsimustik - ISQM'!P256='Kontrollküsimustik - ISQM'!$Q$1,"",'Kontrollküsimustik - ISQM'!P256)</f>
        <v/>
      </c>
      <c r="F256" s="52" t="str">
        <f>IF('Kontrollküsimustik - ISQM'!O256='Kontrollküsimustik - ISQM'!$Q$1,"",'Kontrollküsimustik - ISQM'!O256)</f>
        <v/>
      </c>
      <c r="G256" s="46" t="str">
        <f t="shared" si="14"/>
        <v/>
      </c>
      <c r="H256" s="47" t="str">
        <f>IF('Kontrollküsimustik - ISQM'!G256="x","x","")</f>
        <v/>
      </c>
      <c r="I256" s="47" t="str">
        <f>IF('Kontrollküsimustik - ISQM'!H256="x","x","")</f>
        <v/>
      </c>
      <c r="J256" s="46" t="str">
        <f t="shared" si="15"/>
        <v/>
      </c>
      <c r="K256" s="47" t="str">
        <f>IF('Kontrollküsimustik - ISQM'!L256="x","x","")</f>
        <v/>
      </c>
      <c r="L256" s="47" t="str">
        <f>IF('Kontrollküsimustik - ISQM'!M256="x","x","")</f>
        <v/>
      </c>
    </row>
    <row r="257" ht="75" spans="1:12">
      <c r="A257" s="48">
        <f>'Kontrollküsimustik - ISQM'!A257</f>
        <v>238</v>
      </c>
      <c r="B257" s="49"/>
      <c r="C257" s="50" t="str">
        <f>'Kontrollküsimustik - ISQM'!C257</f>
        <v>ISQM(EE)1-60</v>
      </c>
      <c r="D257" s="51" t="str">
        <f>'Kontrollküsimustik - ISQM'!E257</f>
        <v>Ettevõte peab kehtestama kvaliteedijuhtimise süsteemi dokumentatsiooni säilitamise perioodi, mis on piisav, et võimaldada ettevõttel monitoorida ettevõtte kvaliteedijuhtimise süsteemi väljatöötamist, rakendamist ja kasutamist, või pikema perioodi, kui seda nõuab seadus või regulatsioon.</v>
      </c>
      <c r="E257" s="52" t="str">
        <f>IF('Kontrollküsimustik - ISQM'!P257='Kontrollküsimustik - ISQM'!$Q$1,"",'Kontrollküsimustik - ISQM'!P257)</f>
        <v/>
      </c>
      <c r="F257" s="52" t="str">
        <f>IF('Kontrollküsimustik - ISQM'!O257='Kontrollküsimustik - ISQM'!$Q$1,"",'Kontrollküsimustik - ISQM'!O257)</f>
        <v/>
      </c>
      <c r="G257" s="46" t="str">
        <f t="shared" si="14"/>
        <v/>
      </c>
      <c r="H257" s="47" t="str">
        <f>IF('Kontrollküsimustik - ISQM'!G257="x","x","")</f>
        <v/>
      </c>
      <c r="I257" s="47" t="str">
        <f>IF('Kontrollküsimustik - ISQM'!H257="x","x","")</f>
        <v/>
      </c>
      <c r="J257" s="46" t="str">
        <f t="shared" si="15"/>
        <v/>
      </c>
      <c r="K257" s="47" t="str">
        <f>IF('Kontrollküsimustik - ISQM'!L257="x","x","")</f>
        <v/>
      </c>
      <c r="L257" s="47" t="str">
        <f>IF('Kontrollküsimustik - ISQM'!M257="x","x","")</f>
        <v/>
      </c>
    </row>
    <row r="258" spans="1:12">
      <c r="A258" s="41"/>
      <c r="B258" s="42"/>
      <c r="C258" s="43" t="str">
        <f>'Kontrollküsimustik - ISQM'!C258</f>
        <v>Rahapesu ja terrorismi rahastamise tõkestamine</v>
      </c>
      <c r="D258" s="44"/>
      <c r="E258" s="45"/>
      <c r="F258" s="45"/>
      <c r="G258" s="46"/>
      <c r="H258" s="47"/>
      <c r="I258" s="47"/>
      <c r="J258" s="46"/>
      <c r="K258" s="47"/>
      <c r="L258" s="47"/>
    </row>
    <row r="259" ht="60" spans="1:12">
      <c r="A259" s="48">
        <f>'Kontrollküsimustik - ISQM'!A259</f>
        <v>239</v>
      </c>
      <c r="B259" s="49"/>
      <c r="C259" s="50" t="str">
        <f>'Kontrollküsimustik - ISQM'!C259</f>
        <v>Rahapesu ja terrorismi rahastamise tõkestamise seadus - §10ˇ(1)- (3)</v>
      </c>
      <c r="D259" s="51" t="str">
        <f>'Kontrollküsimustik - ISQM'!E259</f>
        <v>Audiitorettevõtja kõrgem juhtkond kinnitab kirjalikus vormis audiitorettevõtja riskide taseme ja riskide tüüpide kogumi, mida ta on valmis oma tegevuse käigus võtma oma majandustegevuse ja strateegiliste eesmärkide elluviimise nimel (riskiisu). </v>
      </c>
      <c r="E259" s="52" t="str">
        <f>IF('Kontrollküsimustik - ISQM'!P259='Kontrollküsimustik - ISQM'!$Q$1,"",'Kontrollküsimustik - ISQM'!P259)</f>
        <v/>
      </c>
      <c r="F259" s="52" t="str">
        <f>IF('Kontrollküsimustik - ISQM'!O259='Kontrollküsimustik - ISQM'!$Q$1,"",'Kontrollküsimustik - ISQM'!O259)</f>
        <v/>
      </c>
      <c r="G259" s="46" t="str">
        <f t="shared" ref="G259:G271" si="16">IF(H259="x","x",IF(I259="x","x",""))</f>
        <v/>
      </c>
      <c r="H259" s="47" t="str">
        <f>IF('Kontrollküsimustik - ISQM'!G259="x","x","")</f>
        <v/>
      </c>
      <c r="I259" s="47" t="str">
        <f>IF('Kontrollküsimustik - ISQM'!H259="x","x","")</f>
        <v/>
      </c>
      <c r="J259" s="46" t="str">
        <f t="shared" ref="J259:J271" si="17">IF(K259="x","x",IF(L259="x","x",""))</f>
        <v/>
      </c>
      <c r="K259" s="47" t="str">
        <f>IF('Kontrollküsimustik - ISQM'!L259="x","x","")</f>
        <v/>
      </c>
      <c r="L259" s="47" t="str">
        <f>IF('Kontrollküsimustik - ISQM'!M259="x","x","")</f>
        <v/>
      </c>
    </row>
    <row r="260" ht="45" spans="1:12">
      <c r="A260" s="48">
        <f>'Kontrollküsimustik - ISQM'!A260</f>
        <v>240</v>
      </c>
      <c r="B260" s="49"/>
      <c r="C260" s="50" t="str">
        <f>'Kontrollküsimustik - ISQM'!C260</f>
        <v>Rahapesu ja terrorismi rahastamise tõkestamise seadus - §14(1)</v>
      </c>
      <c r="D260" s="51" t="str">
        <f>'Kontrollküsimustik - ISQM'!E260</f>
        <v>Audiitorettevõtja kehtestab protseduurireeglid, millega tõhusalt maandatakse ja juhitakse riskihinnangu raames tuvastatud rahapesu ja terrorismi rahastamisega seotud riske. </v>
      </c>
      <c r="E260" s="52" t="str">
        <f>IF('Kontrollküsimustik - ISQM'!P260='Kontrollküsimustik - ISQM'!$Q$1,"",'Kontrollküsimustik - ISQM'!P260)</f>
        <v/>
      </c>
      <c r="F260" s="52" t="str">
        <f>IF('Kontrollküsimustik - ISQM'!O260='Kontrollküsimustik - ISQM'!$Q$1,"",'Kontrollküsimustik - ISQM'!O260)</f>
        <v/>
      </c>
      <c r="G260" s="46" t="str">
        <f t="shared" si="16"/>
        <v/>
      </c>
      <c r="H260" s="47" t="str">
        <f>IF('Kontrollküsimustik - ISQM'!G260="x","x","")</f>
        <v/>
      </c>
      <c r="I260" s="47" t="str">
        <f>IF('Kontrollküsimustik - ISQM'!H260="x","x","")</f>
        <v/>
      </c>
      <c r="J260" s="46" t="str">
        <f t="shared" si="17"/>
        <v/>
      </c>
      <c r="K260" s="47" t="str">
        <f>IF('Kontrollküsimustik - ISQM'!L260="x","x","")</f>
        <v/>
      </c>
      <c r="L260" s="47" t="str">
        <f>IF('Kontrollküsimustik - ISQM'!M260="x","x","")</f>
        <v/>
      </c>
    </row>
    <row r="261" ht="345" spans="1:12">
      <c r="A261" s="48">
        <f>'Kontrollküsimustik - ISQM'!A261</f>
        <v>241</v>
      </c>
      <c r="B261" s="49"/>
      <c r="C261" s="50" t="str">
        <f>'Kontrollküsimustik - ISQM'!C261</f>
        <v>Rahapesu ja terrorismi rahastamise tõkestamise seadus - §14(1)</v>
      </c>
      <c r="D261" s="51" t="str">
        <f>'Kontrollküsimustik - ISQM'!E261</f>
        <v>Protseduurireeglite täitmise kontrollimiseks kehtestab audiitorettevõtja sisekontrollieeskirja, mis kirjeldab sisekontrolli süsteemi toimimise. Protseduurireeglid sisaldavad vähemalt järgmist:
 1) kliendi suhtes rakendatavate hoolsusmeetmete kohaldamise korda, sealhulgas lihtsustatud hoolsusmeetmete ja tugevdatud hoolsusmeetmete kohaldamise korda;
 2) mudelit kliendi ja tema tegevusega seotud riskide tuvastamiseks ja juhtimiseks ning kliendi riskiprofiili määramist;
 3) metoodikat ja juhendit, kui audiitorettevõtjal tekib rahapesu ja terrorismi rahastamise kahtlus või on tegemist ebatavalise tehingu või asjaoluga, samuti käesoleva seaduse §-s 49 sätestatud teatamiskohustuse täitmise juhendit;
 4) andmete säilitamise ja nende kättesaadavaks tegemise korda;
 5) juhendit, kuidas tulemuslikult kindlaks teha, kas tegemist on riikliku taustaga isikuga või kohaliku riikliku taustaga isikuga või isikuga, kelle suhtes rakendatakse rahvusvahelisi sanktsioone, või isikuga, kelle elu- või asukoht on suure riskiga kolmandas riigis või geograafilise riskiga riigis;
 6) uute ja olemasolevate tehnoloogiatega ning teenuste ja toodetega, sealhulgas uute või ebatraditsiooniliste müügikanalite ning uute või arenevate tehnoloogiatega kaasnevate riskide tuvastamise ja juhtimise korda.
</v>
      </c>
      <c r="E261" s="52" t="str">
        <f>IF('Kontrollküsimustik - ISQM'!P261='Kontrollküsimustik - ISQM'!$Q$1,"",'Kontrollküsimustik - ISQM'!P261)</f>
        <v/>
      </c>
      <c r="F261" s="52" t="str">
        <f>IF('Kontrollküsimustik - ISQM'!O261='Kontrollküsimustik - ISQM'!$Q$1,"",'Kontrollküsimustik - ISQM'!O261)</f>
        <v/>
      </c>
      <c r="G261" s="46" t="str">
        <f t="shared" si="16"/>
        <v/>
      </c>
      <c r="H261" s="47" t="str">
        <f>IF('Kontrollküsimustik - ISQM'!G261="x","x","")</f>
        <v/>
      </c>
      <c r="I261" s="47" t="str">
        <f>IF('Kontrollküsimustik - ISQM'!H261="x","x","")</f>
        <v/>
      </c>
      <c r="J261" s="46" t="str">
        <f t="shared" si="17"/>
        <v/>
      </c>
      <c r="K261" s="47" t="str">
        <f>IF('Kontrollküsimustik - ISQM'!L261="x","x","")</f>
        <v/>
      </c>
      <c r="L261" s="47" t="str">
        <f>IF('Kontrollküsimustik - ISQM'!M261="x","x","")</f>
        <v/>
      </c>
    </row>
    <row r="262" ht="90" spans="1:12">
      <c r="A262" s="48">
        <f>'Kontrollküsimustik - ISQM'!A262</f>
        <v>242</v>
      </c>
      <c r="B262" s="49"/>
      <c r="C262" s="50" t="str">
        <f>'Kontrollküsimustik - ISQM'!C262</f>
        <v>Rahapesu ja terrorismi rahastamise tõkestamise seadus - §14(2), (3)</v>
      </c>
      <c r="D262" s="51" t="str">
        <f>'Kontrollküsimustik - ISQM'!E262</f>
        <v>Audiitor korraldab protseduurireeglite ja sisekontrollieeskirja täitmise ning rakendamise audiitorettevõtja töötajate poolt. Kehtestatud protseduurireeglid ja sisekontrollieeskiri peavad olema proportsionaalsed audiitorettevõtja majandus- ja kutsetegevuse laadi, ulatuse ja keerukusastmega ning need peab kehtestama kohustatud isiku kõrgem juhtkond. </v>
      </c>
      <c r="E262" s="52" t="str">
        <f>IF('Kontrollküsimustik - ISQM'!P262='Kontrollküsimustik - ISQM'!$Q$1,"",'Kontrollküsimustik - ISQM'!P262)</f>
        <v/>
      </c>
      <c r="F262" s="52" t="str">
        <f>IF('Kontrollküsimustik - ISQM'!O262='Kontrollküsimustik - ISQM'!$Q$1,"",'Kontrollküsimustik - ISQM'!O262)</f>
        <v/>
      </c>
      <c r="G262" s="46" t="str">
        <f t="shared" si="16"/>
        <v/>
      </c>
      <c r="H262" s="47" t="str">
        <f>IF('Kontrollküsimustik - ISQM'!G262="x","x","")</f>
        <v/>
      </c>
      <c r="I262" s="47" t="str">
        <f>IF('Kontrollküsimustik - ISQM'!H262="x","x","")</f>
        <v/>
      </c>
      <c r="J262" s="46" t="str">
        <f t="shared" si="17"/>
        <v/>
      </c>
      <c r="K262" s="47" t="str">
        <f>IF('Kontrollküsimustik - ISQM'!L262="x","x","")</f>
        <v/>
      </c>
      <c r="L262" s="47" t="str">
        <f>IF('Kontrollküsimustik - ISQM'!M262="x","x","")</f>
        <v/>
      </c>
    </row>
    <row r="263" ht="180" spans="1:12">
      <c r="A263" s="48">
        <f>'Kontrollküsimustik - ISQM'!A263</f>
        <v>243</v>
      </c>
      <c r="B263" s="49"/>
      <c r="C263" s="50" t="str">
        <f>'Kontrollküsimustik - ISQM'!C263</f>
        <v>Rahapesu ja terrorismi rahastamise tõkestamise seadus - §19(1)</v>
      </c>
      <c r="D263" s="51" t="str">
        <f>'Kontrollküsimustik - ISQM'!E263</f>
        <v>Audiitorettevõtja kohaldab hoolsusmeetmeid: 
 1) ärisuhte loomisel;
 2) ärisuhte väliselt tehingute juhuti tegemisel või vahendamisel, kui tehingu väärtus on üle 15 000 euro või sellega võrdväärne summa muus vääringus, sõltumata sellest, kas rahaline kohustus täidetakse tehingus ühe maksena või mitme omavahel seotud maksena kuni üheaastase perioodi jooksul, kui seaduses ei ole sätestatud teisiti;
 3) hoolsusmeetmete kohaldamisel kogutud teabe kontrollimise või asjakohaste andmete ajakohastamise käigus varem kogutud dokumentide või andmete piisavuse või tõelevastavuse kahtluse korral;
 4) rahapesu või terrorismi rahastamise kahtluse korral.</v>
      </c>
      <c r="E263" s="52" t="str">
        <f>IF('Kontrollküsimustik - ISQM'!P263='Kontrollküsimustik - ISQM'!$Q$1,"",'Kontrollküsimustik - ISQM'!P263)</f>
        <v/>
      </c>
      <c r="F263" s="52" t="str">
        <f>IF('Kontrollküsimustik - ISQM'!O263='Kontrollküsimustik - ISQM'!$Q$1,"",'Kontrollküsimustik - ISQM'!O263)</f>
        <v/>
      </c>
      <c r="G263" s="46" t="str">
        <f t="shared" si="16"/>
        <v/>
      </c>
      <c r="H263" s="47" t="str">
        <f>IF('Kontrollküsimustik - ISQM'!G263="x","x","")</f>
        <v/>
      </c>
      <c r="I263" s="47" t="str">
        <f>IF('Kontrollküsimustik - ISQM'!H263="x","x","")</f>
        <v/>
      </c>
      <c r="J263" s="46" t="str">
        <f t="shared" si="17"/>
        <v/>
      </c>
      <c r="K263" s="47" t="str">
        <f>IF('Kontrollküsimustik - ISQM'!L263="x","x","")</f>
        <v/>
      </c>
      <c r="L263" s="47" t="str">
        <f>IF('Kontrollküsimustik - ISQM'!M263="x","x","")</f>
        <v/>
      </c>
    </row>
    <row r="264" ht="30" spans="1:12">
      <c r="A264" s="48">
        <f>'Kontrollküsimustik - ISQM'!A264</f>
        <v>244</v>
      </c>
      <c r="B264" s="49"/>
      <c r="C264" s="50" t="str">
        <f>'Kontrollküsimustik - ISQM'!C264</f>
        <v>Rahapesu ja terrorismi rahastamise tõkestamise seadus - §19(5)</v>
      </c>
      <c r="D264" s="51" t="str">
        <f>'Kontrollküsimustik - ISQM'!E264</f>
        <v>Audiitorettevõtja kohaldab  hoolsusmeetmeid iga kord enne ärisuhte loomist või ärisuhte väliselt enne tehingu tegemist.  </v>
      </c>
      <c r="E264" s="52" t="str">
        <f>IF('Kontrollküsimustik - ISQM'!P264='Kontrollküsimustik - ISQM'!$Q$1,"",'Kontrollküsimustik - ISQM'!P264)</f>
        <v/>
      </c>
      <c r="F264" s="52" t="str">
        <f>IF('Kontrollküsimustik - ISQM'!O264='Kontrollküsimustik - ISQM'!$Q$1,"",'Kontrollküsimustik - ISQM'!O264)</f>
        <v/>
      </c>
      <c r="G264" s="46" t="str">
        <f t="shared" si="16"/>
        <v/>
      </c>
      <c r="H264" s="47" t="str">
        <f>IF('Kontrollküsimustik - ISQM'!G264="x","x","")</f>
        <v/>
      </c>
      <c r="I264" s="47" t="str">
        <f>IF('Kontrollküsimustik - ISQM'!H264="x","x","")</f>
        <v/>
      </c>
      <c r="J264" s="46" t="str">
        <f t="shared" si="17"/>
        <v/>
      </c>
      <c r="K264" s="47" t="str">
        <f>IF('Kontrollküsimustik - ISQM'!L264="x","x","")</f>
        <v/>
      </c>
      <c r="L264" s="47" t="str">
        <f>IF('Kontrollküsimustik - ISQM'!M264="x","x","")</f>
        <v/>
      </c>
    </row>
    <row r="265" ht="90" spans="1:12">
      <c r="A265" s="48">
        <f>'Kontrollküsimustik - ISQM'!A265</f>
        <v>245</v>
      </c>
      <c r="B265" s="49"/>
      <c r="C265" s="50" t="str">
        <f>'Kontrollküsimustik - ISQM'!C265</f>
        <v>Rahapesu ja terrorismi rahastamise tõkestamise seadus - §20(6)</v>
      </c>
      <c r="D265" s="51" t="str">
        <f>'Kontrollküsimustik - ISQM'!E265</f>
        <v>Audiitor määrab kliendi suhtes hoolsusmeetmeid rakendades nende kohaldamise ulatuse ja täpse viisi ning vajaduse, lähtudes varem hinnatud või konkreetse ärisuhtega seonduvatest rahapesu ja terrorismi rahastamise riskidest. Audiitorettevõtja hoolsusmeetmete kohaldamise hindamisel arvestatakse võlaõigusseaduses sätestatud mõistlikkuse põhimõtet. </v>
      </c>
      <c r="E265" s="52" t="str">
        <f>IF('Kontrollküsimustik - ISQM'!P265='Kontrollküsimustik - ISQM'!$Q$1,"",'Kontrollküsimustik - ISQM'!P265)</f>
        <v/>
      </c>
      <c r="F265" s="52" t="str">
        <f>IF('Kontrollküsimustik - ISQM'!O265='Kontrollküsimustik - ISQM'!$Q$1,"",'Kontrollküsimustik - ISQM'!O265)</f>
        <v/>
      </c>
      <c r="G265" s="46" t="str">
        <f t="shared" si="16"/>
        <v/>
      </c>
      <c r="H265" s="47" t="str">
        <f>IF('Kontrollküsimustik - ISQM'!G265="x","x","")</f>
        <v/>
      </c>
      <c r="I265" s="47" t="str">
        <f>IF('Kontrollküsimustik - ISQM'!H265="x","x","")</f>
        <v/>
      </c>
      <c r="J265" s="46" t="str">
        <f t="shared" si="17"/>
        <v/>
      </c>
      <c r="K265" s="47" t="str">
        <f>IF('Kontrollküsimustik - ISQM'!L265="x","x","")</f>
        <v/>
      </c>
      <c r="L265" s="47" t="str">
        <f>IF('Kontrollküsimustik - ISQM'!M265="x","x","")</f>
        <v/>
      </c>
    </row>
    <row r="266" ht="105" spans="1:12">
      <c r="A266" s="48">
        <f>'Kontrollküsimustik - ISQM'!A266</f>
        <v>246</v>
      </c>
      <c r="B266" s="49"/>
      <c r="C266" s="50" t="str">
        <f>'Kontrollküsimustik - ISQM'!C266</f>
        <v>Rahapesu ja terrorismi rahastamise tõkestamise seadus - §23(1), (3)</v>
      </c>
      <c r="D266" s="51" t="str">
        <f>'Kontrollküsimustik - ISQM'!E266</f>
        <v>Audiitor kehtestab protseduurireeglite ja sisekontrollieeskirja rakendamisel majandus-, kutse- või ametitegevuses loodud ärisuhte jälgimise (edaspidi ärisuhte seire) põhimõtted. Ärisuhte seire kohustuse täitmisel tuleb muu hulgas välja selgitada nende tehingute olemus, põhjus ja taust, samuti muu teave tehingute sisu mõistmiseks, ning nendele tehingutele suuremat tähelepanu pöörata.</v>
      </c>
      <c r="E266" s="52" t="str">
        <f>IF('Kontrollküsimustik - ISQM'!P266='Kontrollküsimustik - ISQM'!$Q$1,"",'Kontrollküsimustik - ISQM'!P266)</f>
        <v/>
      </c>
      <c r="F266" s="52" t="str">
        <f>IF('Kontrollküsimustik - ISQM'!O266='Kontrollküsimustik - ISQM'!$Q$1,"",'Kontrollküsimustik - ISQM'!O266)</f>
        <v/>
      </c>
      <c r="G266" s="46" t="str">
        <f t="shared" si="16"/>
        <v/>
      </c>
      <c r="H266" s="47" t="str">
        <f>IF('Kontrollküsimustik - ISQM'!G266="x","x","")</f>
        <v/>
      </c>
      <c r="I266" s="47" t="str">
        <f>IF('Kontrollküsimustik - ISQM'!H266="x","x","")</f>
        <v/>
      </c>
      <c r="J266" s="46" t="str">
        <f t="shared" si="17"/>
        <v/>
      </c>
      <c r="K266" s="47" t="str">
        <f>IF('Kontrollküsimustik - ISQM'!L266="x","x","")</f>
        <v/>
      </c>
      <c r="L266" s="47" t="str">
        <f>IF('Kontrollküsimustik - ISQM'!M266="x","x","")</f>
        <v/>
      </c>
    </row>
    <row r="267" ht="135" spans="1:12">
      <c r="A267" s="48">
        <f>'Kontrollküsimustik - ISQM'!A267</f>
        <v>247</v>
      </c>
      <c r="B267" s="49"/>
      <c r="C267" s="50" t="str">
        <f>'Kontrollküsimustik - ISQM'!C267</f>
        <v>Rahapesu ja terrorismi rahastamise tõkestamise seadus - §42(1), (2), (6)</v>
      </c>
      <c r="D267" s="51" t="str">
        <f>'Kontrollküsimustik - ISQM'!E267</f>
        <v>Audiitoril on keelatud luua ärisuhet, kui: (1) ta ei suuda täita käesoleva seaduse alusel nõutavaid hoolsusmeetmeid või tal on kahtlus, et tegemist on rahapesu või terrorismi rahastamisega; (2) tehingupartneri kapitali moodustavad esitajaaktsiad või muud esitajaväärtpaberid. Eelnimetatud keeldu ei kohaldata, kui audiitorettevõtja on ärisuhte loomisest, tehingust või tehingu katsest teavitanud rahapesu andmebürood seadusega sätestatud korras ja saanud rahapesu andmebüroolt konkreetse juhise ärisuhet, ärisuhte loomist või tehingu tegemist jätkata.</v>
      </c>
      <c r="E267" s="52" t="str">
        <f>IF('Kontrollküsimustik - ISQM'!P267='Kontrollküsimustik - ISQM'!$Q$1,"",'Kontrollküsimustik - ISQM'!P267)</f>
        <v/>
      </c>
      <c r="F267" s="52" t="str">
        <f>IF('Kontrollküsimustik - ISQM'!O267='Kontrollküsimustik - ISQM'!$Q$1,"",'Kontrollküsimustik - ISQM'!O267)</f>
        <v/>
      </c>
      <c r="G267" s="46" t="str">
        <f t="shared" si="16"/>
        <v/>
      </c>
      <c r="H267" s="47" t="str">
        <f>IF('Kontrollküsimustik - ISQM'!G267="x","x","")</f>
        <v/>
      </c>
      <c r="I267" s="47" t="str">
        <f>IF('Kontrollküsimustik - ISQM'!H267="x","x","")</f>
        <v/>
      </c>
      <c r="J267" s="46" t="str">
        <f t="shared" si="17"/>
        <v/>
      </c>
      <c r="K267" s="47" t="str">
        <f>IF('Kontrollküsimustik - ISQM'!L267="x","x","")</f>
        <v/>
      </c>
      <c r="L267" s="47" t="str">
        <f>IF('Kontrollküsimustik - ISQM'!M267="x","x","")</f>
        <v/>
      </c>
    </row>
    <row r="268" ht="225" spans="1:12">
      <c r="A268" s="48">
        <f>'Kontrollküsimustik - ISQM'!A268</f>
        <v>248</v>
      </c>
      <c r="B268" s="49"/>
      <c r="C268" s="50" t="str">
        <f>'Kontrollküsimustik - ISQM'!C268</f>
        <v>Rahapesu ja terrorismi rahastamise tõkestamise seadus - §47(1)</v>
      </c>
      <c r="D268" s="51" t="str">
        <f>'Kontrollküsimustik - ISQM'!E268</f>
        <v>Audiitor peab säilitama isikusamasuse tuvastamise ja esitatud teabe kontrollimise aluseks olevate dokumentide originaale või koopiaid ja ärisuhte loomise aluseks olevaid dokumente viis aastat pärast ärisuhte lõppemist, juhul kui need ei moodusta osa audiitorteenuse dokumentatsioonist. Juhul kui eelnimetatud dokumendid on osa audiitorteenuse dokumentatsioonist, säilitatakse neid seitse aastat alates audiitori aruande kuupäevast. 
(1') Kohustatud isik ei pea isikusamasuse tuvastamise ja esitatud teabe kontrollimise aluseks olevate dokumentide originaale ega koopiaid säilitama, kui:
1) isikusamasus tuvastati e-identimise ja e-tehingute usaldusteenuste vahendite abil või
2) dokument on kohustatud isikule riigielektroonilises andmekogus kättesaadav kogu käesoleva paragrahvi lõikes 1 nimetatud perioodi jooksul.</v>
      </c>
      <c r="E268" s="52" t="str">
        <f>IF('Kontrollküsimustik - ISQM'!P268='Kontrollküsimustik - ISQM'!$Q$1,"",'Kontrollküsimustik - ISQM'!P268)</f>
        <v/>
      </c>
      <c r="F268" s="52" t="str">
        <f>IF('Kontrollküsimustik - ISQM'!O268='Kontrollküsimustik - ISQM'!$Q$1,"",'Kontrollküsimustik - ISQM'!O268)</f>
        <v/>
      </c>
      <c r="G268" s="46" t="str">
        <f t="shared" si="16"/>
        <v/>
      </c>
      <c r="H268" s="47" t="str">
        <f>IF('Kontrollküsimustik - ISQM'!G268="x","x","")</f>
        <v/>
      </c>
      <c r="I268" s="47" t="str">
        <f>IF('Kontrollküsimustik - ISQM'!H268="x","x","")</f>
        <v/>
      </c>
      <c r="J268" s="46" t="str">
        <f t="shared" si="17"/>
        <v/>
      </c>
      <c r="K268" s="47" t="str">
        <f>IF('Kontrollküsimustik - ISQM'!L268="x","x","")</f>
        <v/>
      </c>
      <c r="L268" s="47" t="str">
        <f>IF('Kontrollküsimustik - ISQM'!M268="x","x","")</f>
        <v/>
      </c>
    </row>
    <row r="269" ht="75" spans="1:12">
      <c r="A269" s="48">
        <f>'Kontrollküsimustik - ISQM'!A269</f>
        <v>249</v>
      </c>
      <c r="B269" s="49"/>
      <c r="C269" s="50" t="str">
        <f>'Kontrollküsimustik - ISQM'!C269</f>
        <v>Rahapesu ja terrorismi rahastamise tõkestamise seadus - §47(7)</v>
      </c>
      <c r="D269" s="51" t="str">
        <f>'Kontrollküsimustik - ISQM'!E269</f>
        <v>Audiitor kustutab isikusamasuse tuvastamise ja esitatud teabe kontrollimise aluseks olevad säilitatud andmed pärast §47 lg 1 nimetatud tähtaegade möödumist. Pädeva järelevalveasutuse ettekirjutuse alusel võib olulisi andmeid säilitada kauem, kuid mitte rohkem kui viis aastat pärast esmase tähtaja möödumist. </v>
      </c>
      <c r="E269" s="52" t="str">
        <f>IF('Kontrollküsimustik - ISQM'!P269='Kontrollküsimustik - ISQM'!$Q$1,"",'Kontrollküsimustik - ISQM'!P269)</f>
        <v/>
      </c>
      <c r="F269" s="52" t="str">
        <f>IF('Kontrollküsimustik - ISQM'!O269='Kontrollküsimustik - ISQM'!$Q$1,"",'Kontrollküsimustik - ISQM'!O269)</f>
        <v/>
      </c>
      <c r="G269" s="46" t="str">
        <f t="shared" si="16"/>
        <v/>
      </c>
      <c r="H269" s="47" t="str">
        <f>IF('Kontrollküsimustik - ISQM'!G269="x","x","")</f>
        <v/>
      </c>
      <c r="I269" s="47" t="str">
        <f>IF('Kontrollküsimustik - ISQM'!H269="x","x","")</f>
        <v/>
      </c>
      <c r="J269" s="46" t="str">
        <f t="shared" si="17"/>
        <v/>
      </c>
      <c r="K269" s="47" t="str">
        <f>IF('Kontrollküsimustik - ISQM'!L269="x","x","")</f>
        <v/>
      </c>
      <c r="L269" s="47" t="str">
        <f>IF('Kontrollküsimustik - ISQM'!M269="x","x","")</f>
        <v/>
      </c>
    </row>
    <row r="270" ht="135" spans="1:12">
      <c r="A270" s="48">
        <f>'Kontrollküsimustik - ISQM'!A270</f>
        <v>250</v>
      </c>
      <c r="B270" s="49"/>
      <c r="C270" s="50" t="str">
        <f>'Kontrollküsimustik - ISQM'!C270</f>
        <v>Rahapesu ja terrorismi rahastamise tõkestamise seadus - §49(1)</v>
      </c>
      <c r="D270" s="51" t="str">
        <f>'Kontrollküsimustik - ISQM'!E270</f>
        <v>Kui audiitor tuvastab kutsetegevuse osutamise käigus tegevuse või asjaolud, mille tunnused osutavad kuritegelikust tegevusest saadud tulu kasutamisele, terrorismi rahastamisele või sellega seotud kuritegude toimepanemisele või sellise tegevuse katsele või mille puhul tal on kahtlus või ta teab, et tegemist on rahapesu või terrorismi rahastamisega või sellega seotud kuritegude toimepanemisega, on ta kohustatud sellest viivitamata, kuid hiljemalt kaks tööpäeva pärast tegevuse või asjaolude tuvastamist või kahtluse tekkimist, teatama rahapesu andmebüroole.</v>
      </c>
      <c r="E270" s="52" t="str">
        <f>IF('Kontrollküsimustik - ISQM'!P270='Kontrollküsimustik - ISQM'!$Q$1,"",'Kontrollküsimustik - ISQM'!P270)</f>
        <v/>
      </c>
      <c r="F270" s="52" t="str">
        <f>IF('Kontrollküsimustik - ISQM'!O270='Kontrollküsimustik - ISQM'!$Q$1,"",'Kontrollküsimustik - ISQM'!O270)</f>
        <v/>
      </c>
      <c r="G270" s="46" t="str">
        <f t="shared" si="16"/>
        <v/>
      </c>
      <c r="H270" s="47" t="str">
        <f>IF('Kontrollküsimustik - ISQM'!G270="x","x","")</f>
        <v/>
      </c>
      <c r="I270" s="47" t="str">
        <f>IF('Kontrollküsimustik - ISQM'!H270="x","x","")</f>
        <v/>
      </c>
      <c r="J270" s="46" t="str">
        <f t="shared" si="17"/>
        <v/>
      </c>
      <c r="K270" s="47" t="str">
        <f>IF('Kontrollküsimustik - ISQM'!L270="x","x","")</f>
        <v/>
      </c>
      <c r="L270" s="47" t="str">
        <f>IF('Kontrollküsimustik - ISQM'!M270="x","x","")</f>
        <v/>
      </c>
    </row>
    <row r="271" ht="90" spans="1:12">
      <c r="A271" s="48">
        <f>'Kontrollküsimustik - ISQM'!A271</f>
        <v>251</v>
      </c>
      <c r="B271" s="49"/>
      <c r="C271" s="50" t="str">
        <f>'Kontrollküsimustik - ISQM'!C271</f>
        <v>Rahapesu ja terrorismi rahastamise tõkestamise seadus - §49(3)</v>
      </c>
      <c r="D271" s="51" t="str">
        <f>'Kontrollküsimustik - ISQM'!E271</f>
        <v>Audiitor teatab rahapesu andmebüroole viivitamata, kuid hiljemalt kaks tööpäeva pärast tehingu tegemist, igast teatavaks saanud tehingust, kus rahaline kohustus suurusega üle 32 000 euro või sellega võrdväärne summa muus vääringus täidetakse sularahas, sõltumata sellest, kas tehing tehakse ühe maksena või mitme omavahel seotud maksena kuni üheaastase perioodi jooksul. </v>
      </c>
      <c r="E271" s="52" t="str">
        <f>IF('Kontrollküsimustik - ISQM'!P271='Kontrollküsimustik - ISQM'!$Q$1,"",'Kontrollküsimustik - ISQM'!P271)</f>
        <v/>
      </c>
      <c r="F271" s="52" t="str">
        <f>IF('Kontrollküsimustik - ISQM'!O271='Kontrollküsimustik - ISQM'!$Q$1,"",'Kontrollküsimustik - ISQM'!O271)</f>
        <v/>
      </c>
      <c r="G271" s="46" t="str">
        <f t="shared" si="16"/>
        <v/>
      </c>
      <c r="H271" s="47" t="str">
        <f>IF('Kontrollküsimustik - ISQM'!G271="x","x","")</f>
        <v/>
      </c>
      <c r="I271" s="47" t="str">
        <f>IF('Kontrollküsimustik - ISQM'!H271="x","x","")</f>
        <v/>
      </c>
      <c r="J271" s="46" t="str">
        <f t="shared" si="17"/>
        <v/>
      </c>
      <c r="K271" s="47" t="str">
        <f>IF('Kontrollküsimustik - ISQM'!L271="x","x","")</f>
        <v/>
      </c>
      <c r="L271" s="47" t="str">
        <f>IF('Kontrollküsimustik - ISQM'!M271="x","x","")</f>
        <v/>
      </c>
    </row>
    <row r="272" spans="1:1">
      <c r="A272" s="55"/>
    </row>
    <row r="273" spans="1:1">
      <c r="A273" s="55"/>
    </row>
    <row r="274" spans="1:1">
      <c r="A274" s="55"/>
    </row>
    <row r="275" spans="1:1">
      <c r="A275" s="55"/>
    </row>
    <row r="276" spans="1:1">
      <c r="A276" s="55"/>
    </row>
    <row r="277" spans="1:1">
      <c r="A277" s="55"/>
    </row>
    <row r="278" spans="1:1">
      <c r="A278" s="55"/>
    </row>
    <row r="279" spans="1:1">
      <c r="A279" s="55"/>
    </row>
    <row r="280" spans="1:1">
      <c r="A280" s="55"/>
    </row>
  </sheetData>
  <autoFilter xmlns:etc="http://www.wps.cn/officeDocument/2017/etCustomData" ref="A5:L271" etc:filterBottomFollowUsedRange="0">
    <extLst/>
  </autoFilter>
  <conditionalFormatting sqref="D2">
    <cfRule type="cellIs" dxfId="1" priority="32" operator="equal">
      <formula>0</formula>
    </cfRule>
  </conditionalFormatting>
  <conditionalFormatting sqref="C68">
    <cfRule type="expression" dxfId="0" priority="10">
      <formula>#REF!=C68</formula>
    </cfRule>
  </conditionalFormatting>
  <conditionalFormatting sqref="A6:A279">
    <cfRule type="cellIs" dxfId="2" priority="37" operator="equal">
      <formula>" "</formula>
    </cfRule>
  </conditionalFormatting>
  <conditionalFormatting sqref="C5:C50">
    <cfRule type="expression" dxfId="0" priority="35">
      <formula>#REF!=C5</formula>
    </cfRule>
  </conditionalFormatting>
  <conditionalFormatting sqref="C51:C67">
    <cfRule type="expression" dxfId="0" priority="31">
      <formula>#REF!=C51</formula>
    </cfRule>
  </conditionalFormatting>
  <conditionalFormatting sqref="C69:C65647">
    <cfRule type="expression" dxfId="0" priority="1">
      <formula>#REF!=C69</formula>
    </cfRule>
  </conditionalFormatting>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zoomScale="90" zoomScaleNormal="90" workbookViewId="0">
      <selection activeCell="B7" sqref="B7"/>
    </sheetView>
  </sheetViews>
  <sheetFormatPr defaultColWidth="8.85714285714286" defaultRowHeight="15" outlineLevelCol="6"/>
  <cols>
    <col min="1" max="1" width="32.7142857142857" style="2" customWidth="1"/>
    <col min="2" max="2" width="48.4285714285714" style="3" customWidth="1"/>
    <col min="3" max="3" width="28.4285714285714" style="4" customWidth="1"/>
    <col min="4" max="4" width="27.4285714285714" style="4" customWidth="1"/>
    <col min="5" max="7" width="9.14285714285714" style="5" customWidth="1"/>
  </cols>
  <sheetData>
    <row r="1" ht="19.5" spans="2:2">
      <c r="B1" s="6" t="s">
        <v>434</v>
      </c>
    </row>
    <row r="2" spans="1:1">
      <c r="A2" s="7" t="str">
        <f>"Kvaliteedikontrolli number: "&amp;Üldinfo!B4</f>
        <v>Kvaliteedikontrolli number: </v>
      </c>
    </row>
    <row r="3" spans="1:1">
      <c r="A3" s="8"/>
    </row>
    <row r="4" spans="1:7">
      <c r="A4" s="9"/>
      <c r="B4" s="10"/>
      <c r="C4" s="11" t="s">
        <v>431</v>
      </c>
      <c r="D4" s="12" t="s">
        <v>430</v>
      </c>
      <c r="E4" s="13"/>
      <c r="F4" s="13"/>
      <c r="G4" s="14"/>
    </row>
    <row r="5" s="1" customFormat="1" ht="39.8" spans="1:7">
      <c r="A5" s="15" t="s">
        <v>432</v>
      </c>
      <c r="B5" s="16" t="s">
        <v>53</v>
      </c>
      <c r="C5" s="16" t="s">
        <v>58</v>
      </c>
      <c r="D5" s="16" t="s">
        <v>59</v>
      </c>
      <c r="E5" s="17" t="s">
        <v>433</v>
      </c>
      <c r="F5" s="18" t="s">
        <v>55</v>
      </c>
      <c r="G5" s="18" t="s">
        <v>56</v>
      </c>
    </row>
    <row r="6" ht="66" customHeight="1" spans="1:7">
      <c r="A6" s="19">
        <f>'Kontrollküsimustik - eetika'!A6</f>
        <v>1</v>
      </c>
      <c r="B6" s="20" t="str">
        <f>'Kontrollküsimustik - eetika'!B6</f>
        <v>Oleme kogu kvaliteedikontrolli perioodi jooksul olnud vastavuses eetika põhiprintsiipidega. Oleme rakendanud kontseptuaalset raamistikku, et kindlaks teha, hinnata ja käsitleda ohtusid vastavusele põhiprintsiipidega. </v>
      </c>
      <c r="C6" s="21" t="str">
        <f>IF('Kontrollküsimustik - eetika'!H6='Kontrollküsimustik - eetika'!$I$1,"",'Kontrollküsimustik - eetika'!H6)</f>
        <v/>
      </c>
      <c r="D6" s="21" t="str">
        <f>IF('Kontrollküsimustik - eetika'!G6='Kontrollküsimustik - eetika'!$I$1,"",'Kontrollküsimustik - eetika'!G6)</f>
        <v/>
      </c>
      <c r="E6" s="22" t="str">
        <f>IF('Kontrollküsimustik - eetika'!D6="x","x",IF('Kontrollküsimustik - eetika'!E6="x","x",""))</f>
        <v/>
      </c>
      <c r="F6" s="23" t="str">
        <f>IF('Kontrollküsimustik - eetika'!D6="x","x","")</f>
        <v/>
      </c>
      <c r="G6" s="23" t="str">
        <f>IF('Kontrollküsimustik - eetika'!E6="x","x","")</f>
        <v/>
      </c>
    </row>
    <row r="7" ht="127.5" spans="1:7">
      <c r="A7" s="19">
        <f>'Kontrollküsimustik - eetika'!A7</f>
        <v>2</v>
      </c>
      <c r="B7" s="20" t="str">
        <f>'Kontrollküsimustik - eetika'!B7</f>
        <v>Oleme olnud vastavuses aususe põhimõttega. Me ei ole teadlikult olnud seotud aruannete, deklaratsioonide, infovahetuse või muu informatsiooniga, mille kohta me usume, et informatsioon:
(a) sisaldab oluliselt väära või eksitavat avaldust;
(b) sisaldab avaldusi või informatsiooni, mis on esitatud järelemõtlematult või
(c) jätab välja või varjab informatsiooni, mille esitamine on nõutud, seal, kus selline väljajätmine või varjamine oleks eksitav.</v>
      </c>
      <c r="C7" s="21" t="str">
        <f>IF('Kontrollküsimustik - eetika'!H7='Kontrollküsimustik - eetika'!$I$1,"",'Kontrollküsimustik - eetika'!H7)</f>
        <v/>
      </c>
      <c r="D7" s="21" t="str">
        <f>IF('Kontrollküsimustik - eetika'!G7='Kontrollküsimustik - eetika'!$I$1,"",'Kontrollküsimustik - eetika'!G7)</f>
        <v/>
      </c>
      <c r="E7" s="22" t="str">
        <f>IF('Kontrollküsimustik - eetika'!D7="x","x",IF('Kontrollküsimustik - eetika'!E7="x","x",""))</f>
        <v/>
      </c>
      <c r="F7" s="23" t="str">
        <f>IF('Kontrollküsimustik - eetika'!D7="x","x","")</f>
        <v/>
      </c>
      <c r="G7" s="23" t="str">
        <f>IF('Kontrollküsimustik - eetika'!E7="x","x","")</f>
        <v/>
      </c>
    </row>
    <row r="8" ht="51" spans="1:7">
      <c r="A8" s="19">
        <f>'Kontrollküsimustik - eetika'!A8</f>
        <v>3</v>
      </c>
      <c r="B8" s="20" t="str">
        <f>'Kontrollküsimustik - eetika'!B8</f>
        <v>Oleme olnud vastavuses objektiivsuse põhimõttega, mis nõuab, et me ei kahjustaks kutse- või ärialast otsustust erapoolikuse, huvide konflikti või teiste isikute sobimatu mõjutuse tõttu.</v>
      </c>
      <c r="C8" s="21" t="str">
        <f>IF('Kontrollküsimustik - eetika'!H8='Kontrollküsimustik - eetika'!$I$1,"",'Kontrollküsimustik - eetika'!H8)</f>
        <v/>
      </c>
      <c r="D8" s="21" t="str">
        <f>IF('Kontrollküsimustik - eetika'!G8='Kontrollküsimustik - eetika'!$I$1,"",'Kontrollküsimustik - eetika'!G8)</f>
        <v/>
      </c>
      <c r="E8" s="22" t="str">
        <f>IF('Kontrollküsimustik - eetika'!D8="x","x",IF('Kontrollküsimustik - eetika'!E8="x","x",""))</f>
        <v/>
      </c>
      <c r="F8" s="23" t="str">
        <f>IF('Kontrollküsimustik - eetika'!D8="x","x","")</f>
        <v/>
      </c>
      <c r="G8" s="23" t="str">
        <f>IF('Kontrollküsimustik - eetika'!E8="x","x","")</f>
        <v/>
      </c>
    </row>
    <row r="9" ht="114.75" spans="1:7">
      <c r="A9" s="19">
        <f>'Kontrollküsimustik - eetika'!A9</f>
        <v>4</v>
      </c>
      <c r="B9" s="20" t="str">
        <f>'Kontrollküsimustik - eetika'!B9</f>
        <v>Oleme olnud vastavuses kutsealase pädevuse ja nõutava hoolsuse põhimõttega, mis nõuab, et me:
a) saavutaks ja säilitaks kutsealased teadmised ja oskused tasemel, mis on nõutav tagamaks, et klient või tööd andev organisatsioon saab pädevaid kutsealaseid teenuseid, mis põhinevad kehtivatel tehnilistel ja kutsestandarditel ning asjassepuutuvatel õigusaktidel, ja
b) tegutseks hoolikalt ja kooskõlas kehtivate tehniliste ja kutsestandarditega.</v>
      </c>
      <c r="C9" s="21" t="str">
        <f>IF('Kontrollküsimustik - eetika'!H9='Kontrollküsimustik - eetika'!$I$1,"",'Kontrollküsimustik - eetika'!H9)</f>
        <v/>
      </c>
      <c r="D9" s="21" t="str">
        <f>IF('Kontrollküsimustik - eetika'!G9='Kontrollküsimustik - eetika'!$I$1,"",'Kontrollküsimustik - eetika'!G9)</f>
        <v/>
      </c>
      <c r="E9" s="22" t="str">
        <f>IF('Kontrollküsimustik - eetika'!D9="x","x",IF('Kontrollküsimustik - eetika'!E9="x","x",""))</f>
        <v/>
      </c>
      <c r="F9" s="23" t="str">
        <f>IF('Kontrollküsimustik - eetika'!D9="x","x","")</f>
        <v/>
      </c>
      <c r="G9" s="23" t="str">
        <f>IF('Kontrollküsimustik - eetika'!E9="x","x","")</f>
        <v/>
      </c>
    </row>
    <row r="10" ht="369.75" spans="1:7">
      <c r="A10" s="19">
        <f>'Kontrollküsimustik - eetika'!A10</f>
        <v>5</v>
      </c>
      <c r="B10" s="20" t="str">
        <f>'Kontrollküsimustik - eetika'!B10</f>
        <v>Oleme olnud vastavuses konfidentsiaalsuse põhimõttega, mis nõuab, et me austaks kutsealaste ja ärisuhete tulemusel omandatud informatsiooni konfidentsiaalsust. Oleme:
a) olnud valvas informatsiooni tahtmatu avalikustamise võimaluse suhtes, kaasa arvatud sotsiaalses keskkonnas, eriti just lähedasele äripartnerile või lähemale või lähimale pereliikmele;
b) säilitanud informatsiooni konfidentsiaalsuse ettevõtte või tööd andva organisatsiooni siseselt;
c) säilitanud eeldatava kliendi või tööd andva organisatsiooni pooltavalikustatud informatsiooni konfidentsiaalsuse;
d) mitte avalikustanud ilma nõuetekohase ja konkreetse volituseta väljaspool ettevõtet või tööd andvat organisatsiooni konfidentsiaalsetinformatsiooni, mis on omandatud kutsealaste ja ärisuhete tulemusena, välja arvatud juhul, kui tal on juriidiline või kutsealanekohustus või õigus informatsioon avalikustada;
e) mitte kasutanud kutsealaste ja ärisuhete tulemusena omandatudkonfidentsiaalset informatsiooni oma isiklikuks kasuks
või mõne kolmanda osapoole kasuks;
f) mitte kasutanud või avalikustanud kutsealase või ärisuhte tulemusenaomandatud või saadud mis tahes konfidentsiaalset informatsiooni
pärast selle suhte lõppu jag) rakendanud mõistlikke meetmeid tagamaks, et personal ja üksikisikud, kellelt saadakse nõu ja abi,
austavad meie konfidentsiaalsuskohustust.</v>
      </c>
      <c r="C10" s="21" t="str">
        <f>IF('Kontrollküsimustik - eetika'!H10='Kontrollküsimustik - eetika'!$I$1,"",'Kontrollküsimustik - eetika'!H10)</f>
        <v/>
      </c>
      <c r="D10" s="21" t="str">
        <f>IF('Kontrollküsimustik - eetika'!G10='Kontrollküsimustik - eetika'!$I$1,"",'Kontrollküsimustik - eetika'!G10)</f>
        <v/>
      </c>
      <c r="E10" s="22" t="str">
        <f>IF('Kontrollküsimustik - eetika'!D10="x","x",IF('Kontrollküsimustik - eetika'!E10="x","x",""))</f>
        <v/>
      </c>
      <c r="F10" s="23" t="str">
        <f>IF('Kontrollküsimustik - eetika'!D10="x","x","")</f>
        <v/>
      </c>
      <c r="G10" s="23" t="str">
        <f>IF('Kontrollküsimustik - eetika'!E10="x","x","")</f>
        <v/>
      </c>
    </row>
    <row r="11" ht="114.75" spans="1:7">
      <c r="A11" s="19">
        <f>'Kontrollküsimustik - eetika'!A11</f>
        <v>6</v>
      </c>
      <c r="B11" s="20" t="str">
        <f>'Kontrollküsimustik - eetika'!B11</f>
        <v>Oleme olnud vastavuses kutsealase käitumise põhimõttega, mis nõuab, et me oleks vastavuses
asjassepuutuvate seaduste ja regulatsioonidega ning väldiks mis tahes tegevust, mille puhul me teame või peaks teadma, et see võib kutseala diskrediteerida. Me ei ole teadlikult tegelenud mis tahes äritegevuse, ameti või tegevusega, mis kahjustab või võib kahjustada ausust, objektiivsust või kutseala head mainet ja ei oleks selle tulemusel vastavuses põhiprintsiipidega.</v>
      </c>
      <c r="C11" s="21" t="str">
        <f>IF('Kontrollküsimustik - eetika'!H11='Kontrollküsimustik - eetika'!$I$1,"",'Kontrollküsimustik - eetika'!H11)</f>
        <v/>
      </c>
      <c r="D11" s="21" t="str">
        <f>IF('Kontrollküsimustik - eetika'!G11='Kontrollküsimustik - eetika'!$I$1,"",'Kontrollküsimustik - eetika'!G11)</f>
        <v/>
      </c>
      <c r="E11" s="22" t="str">
        <f>IF('Kontrollküsimustik - eetika'!D11="x","x",IF('Kontrollküsimustik - eetika'!E11="x","x",""))</f>
        <v/>
      </c>
      <c r="F11" s="23" t="str">
        <f>IF('Kontrollküsimustik - eetika'!D11="x","x","")</f>
        <v/>
      </c>
      <c r="G11" s="23" t="str">
        <f>IF('Kontrollküsimustik - eetika'!E11="x","x","")</f>
        <v/>
      </c>
    </row>
    <row r="12" ht="38.25" spans="1:7">
      <c r="A12" s="19">
        <f>'Kontrollküsimustik - eetika'!A12</f>
        <v>7</v>
      </c>
      <c r="B12" s="20" t="str">
        <f>'Kontrollküsimustik - eetika'!B12</f>
        <v>Kui me oleme tuvastanud ohu vastavusele põhiprintsiipidega, oleme hinnanud, kas selline oht on aktsepteeritaval tasemel. </v>
      </c>
      <c r="C12" s="21" t="str">
        <f>IF('Kontrollküsimustik - eetika'!H12='Kontrollküsimustik - eetika'!$I$1,"",'Kontrollküsimustik - eetika'!H12)</f>
        <v/>
      </c>
      <c r="D12" s="21" t="str">
        <f>IF('Kontrollküsimustik - eetika'!G12='Kontrollküsimustik - eetika'!$I$1,"",'Kontrollküsimustik - eetika'!G12)</f>
        <v/>
      </c>
      <c r="E12" s="22" t="str">
        <f>IF('Kontrollküsimustik - eetika'!D12="x","x",IF('Kontrollküsimustik - eetika'!E12="x","x",""))</f>
        <v/>
      </c>
      <c r="F12" s="23" t="str">
        <f>IF('Kontrollküsimustik - eetika'!D12="x","x","")</f>
        <v/>
      </c>
      <c r="G12" s="23" t="str">
        <f>IF('Kontrollküsimustik - eetika'!E12="x","x","")</f>
        <v/>
      </c>
    </row>
    <row r="13" ht="153" spans="1:7">
      <c r="A13" s="19">
        <f>'Kontrollküsimustik - eetika'!A13</f>
        <v>8</v>
      </c>
      <c r="B13" s="20" t="str">
        <f>'Kontrollküsimustik - eetika'!B13</f>
        <v>Kui me oleme määranud kindlaks, et tuvastatud ohud vastavusele põhiprintsiipidega ei ole aktsepteeritaval tasemel, oleme ohtusid käsitlenud, kõrvaldades need või vähendades neid
aktsepteeritava tasemeni. Oleme teinud järgmiselt:
a) kõrvaldanud tingimused, kaasa arvatud huvid või suhted, mis tekitavad ohtusid;
b) rakendanud kaitsemehhanisme, kui need on kättesaadavad ja kui neid on võimalik rakendada, et vähendada ohtusid aktsepteeritava tasemeni, või
c) keeldunud konkreetsest kutsetegevusest või lõpetanud selle.</v>
      </c>
      <c r="C13" s="21" t="str">
        <f>IF('Kontrollküsimustik - eetika'!H13='Kontrollküsimustik - eetika'!$I$1,"",'Kontrollküsimustik - eetika'!H13)</f>
        <v/>
      </c>
      <c r="D13" s="21" t="str">
        <f>IF('Kontrollküsimustik - eetika'!G13='Kontrollküsimustik - eetika'!$I$1,"",'Kontrollküsimustik - eetika'!G13)</f>
        <v/>
      </c>
      <c r="E13" s="22" t="str">
        <f>IF('Kontrollküsimustik - eetika'!D13="x","x",IF('Kontrollküsimustik - eetika'!E13="x","x",""))</f>
        <v/>
      </c>
      <c r="F13" s="23" t="str">
        <f>IF('Kontrollküsimustik - eetika'!D13="x","x","")</f>
        <v/>
      </c>
      <c r="G13" s="23" t="str">
        <f>IF('Kontrollküsimustik - eetika'!E13="x","x","")</f>
        <v/>
      </c>
    </row>
    <row r="14" ht="191.25" spans="1:7">
      <c r="A14" s="19">
        <f>'Kontrollküsimustik - eetika'!A14</f>
        <v>9</v>
      </c>
      <c r="B14" s="20" t="str">
        <f>'Kontrollküsimustik - eetika'!B14</f>
        <v>Oleme auditite, ülevaatuste või muude kindlustandvate töövõttude läbiviimisel olnud sõltumatud.
Sõltumatus on seotud objektiivsuse ja aususe põhiprintsiipidega. See hõlmab järgmist:
a) mõtlemisviisi sõltumatus – meeleseisund, mis võimaldab teha järelduse ilma, et sellele avaldaksid mõju tegurid, mis kahjustavad kutsealast otsustust, lastes seega isikul tegutseda ausalt ning rakendada objektiivsust ja kutsealast skeptitsismi;
b) näiline sõltumatus – faktide ja tingimuste vältimine, mis on nii märkimisväärsed, et mõistlik ja informeeritud kolmas osapool teeks tõenäoliselt järelduse, et ettevõtte või auditi või kindlustandva töövõtu meeskonnaliikme ausus, objektiivsus või kutsealane skeptitsism on kahjustatud.
</v>
      </c>
      <c r="C14" s="21" t="str">
        <f>IF('Kontrollküsimustik - eetika'!H14='Kontrollküsimustik - eetika'!$I$1,"",'Kontrollküsimustik - eetika'!H14)</f>
        <v/>
      </c>
      <c r="D14" s="21" t="str">
        <f>IF('Kontrollküsimustik - eetika'!G14='Kontrollküsimustik - eetika'!$I$1,"",'Kontrollküsimustik - eetika'!G14)</f>
        <v/>
      </c>
      <c r="E14" s="22" t="str">
        <f>IF('Kontrollküsimustik - eetika'!D14="x","x",IF('Kontrollküsimustik - eetika'!E14="x","x",""))</f>
        <v/>
      </c>
      <c r="F14" s="23" t="str">
        <f>IF('Kontrollküsimustik - eetika'!D14="x","x","")</f>
        <v/>
      </c>
      <c r="G14" s="23" t="str">
        <f>IF('Kontrollküsimustik - eetika'!E14="x","x","")</f>
        <v/>
      </c>
    </row>
    <row r="15" ht="38.25" spans="1:7">
      <c r="A15" s="19">
        <f>'Kontrollküsimustik - eetika'!A15</f>
        <v>10</v>
      </c>
      <c r="B15" s="20" t="str">
        <f>'Kontrollküsimustik - eetika'!B15</f>
        <v> Oleme avalikus kutsealases tegevuses rakendanud auditite, ülevaatuste ja muude kindlustandvate töövõttude planeerimisel ja läbiviimisel kutsealast skeptitsismi.</v>
      </c>
      <c r="C15" s="21" t="str">
        <f>IF('Kontrollküsimustik - eetika'!H15='Kontrollküsimustik - eetika'!$I$1,"",'Kontrollküsimustik - eetika'!H15)</f>
        <v/>
      </c>
      <c r="D15" s="21" t="str">
        <f>IF('Kontrollküsimustik - eetika'!G15='Kontrollküsimustik - eetika'!$I$1,"",'Kontrollküsimustik - eetika'!G15)</f>
        <v/>
      </c>
      <c r="E15" s="22" t="str">
        <f>IF('Kontrollküsimustik - eetika'!D15="x","x",IF('Kontrollküsimustik - eetika'!E15="x","x",""))</f>
        <v/>
      </c>
      <c r="F15" s="23" t="str">
        <f>IF('Kontrollküsimustik - eetika'!D15="x","x","")</f>
        <v/>
      </c>
      <c r="G15" s="23" t="str">
        <f>IF('Kontrollküsimustik - eetika'!E15="x","x","")</f>
        <v/>
      </c>
    </row>
    <row r="16" ht="25.5" spans="1:7">
      <c r="A16" s="19">
        <f>'Kontrollküsimustik - eetika'!A16</f>
        <v>11</v>
      </c>
      <c r="B16" s="20" t="str">
        <f>'Kontrollküsimustik - eetika'!B16</f>
        <v>Me ei ole osutanud auditiväliseid teenuseid, mis on keelatud audiitortegevuse seaduse §-i 591 kohaselt.</v>
      </c>
      <c r="C16" s="21" t="str">
        <f>IF('Kontrollküsimustik - eetika'!H16='Kontrollküsimustik - eetika'!$I$1,"",'Kontrollküsimustik - eetika'!H16)</f>
        <v/>
      </c>
      <c r="D16" s="21" t="str">
        <f>IF('Kontrollküsimustik - eetika'!G16='Kontrollküsimustik - eetika'!$I$1,"",'Kontrollküsimustik - eetika'!G16)</f>
        <v/>
      </c>
      <c r="E16" s="22" t="str">
        <f>IF('Kontrollküsimustik - eetika'!D16="x","x",IF('Kontrollküsimustik - eetika'!E16="x","x",""))</f>
        <v/>
      </c>
      <c r="F16" s="23" t="str">
        <f>IF('Kontrollküsimustik - eetika'!D16="x","x","")</f>
        <v/>
      </c>
      <c r="G16" s="23" t="str">
        <f>IF('Kontrollküsimustik - eetika'!E16="x","x","")</f>
        <v/>
      </c>
    </row>
    <row r="17" ht="38.25" spans="1:7">
      <c r="A17" s="19">
        <f>'Kontrollküsimustik - eetika'!A17</f>
        <v>12</v>
      </c>
      <c r="B17" s="20" t="str">
        <f>'Kontrollküsimustik - eetika'!B17</f>
        <v>Oleme dokumenteerinud kõik relevantsed asjaolud, mis tõendavad meie vastavust eetika põhiprintsiipidega sh sõltumatuse nõuete järgimist.</v>
      </c>
      <c r="C17" s="21" t="str">
        <f>IF('Kontrollküsimustik - eetika'!H17='Kontrollküsimustik - eetika'!$I$1,"",'Kontrollküsimustik - eetika'!H17)</f>
        <v/>
      </c>
      <c r="D17" s="21" t="str">
        <f>IF('Kontrollküsimustik - eetika'!G17='Kontrollküsimustik - eetika'!$I$1,"",'Kontrollküsimustik - eetika'!G17)</f>
        <v/>
      </c>
      <c r="E17" s="22" t="str">
        <f>IF('Kontrollküsimustik - eetika'!D17="x","x",IF('Kontrollküsimustik - eetika'!E17="x","x",""))</f>
        <v/>
      </c>
      <c r="F17" s="23" t="str">
        <f>IF('Kontrollküsimustik - eetika'!D17="x","x","")</f>
        <v/>
      </c>
      <c r="G17" s="23" t="str">
        <f>IF('Kontrollküsimustik - eetika'!E17="x","x","")</f>
        <v/>
      </c>
    </row>
  </sheetData>
  <autoFilter xmlns:etc="http://www.wps.cn/officeDocument/2017/etCustomData" ref="A5:G17" etc:filterBottomFollowUsedRange="0">
    <extLst/>
  </autoFilter>
  <conditionalFormatting sqref="B1 A3">
    <cfRule type="expression" dxfId="0" priority="2">
      <formula>#REF!=A1</formula>
    </cfRule>
  </conditionalFormatting>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D o c u m e n t "   m a : c o n t e n t T y p e I D = " 0 x 0 1 0 1 0 0 C 7 3 5 0 5 B F C D 0 6 6 0 4 D 9 6 F E 4 D A F 8 E C 2 F C B 2 "   m a : c o n t e n t T y p e V e r s i o n = " 1 0 "   m a : c o n t e n t T y p e D e s c r i p t i o n = " C r e a t e   a   n e w   d o c u m e n t . "   m a : c o n t e n t T y p e S c o p e = " "   m a : v e r s i o n I D = " d 3 a 9 f f a f 2 4 c e 8 d e b 2 a 0 7 b 3 e 0 f 2 8 2 0 f f 9 "   x m l n s : c t = " h t t p : / / s c h e m a s . m i c r o s o f t . c o m / o f f i c e / 2 0 0 6 / m e t a d a t a / c o n t e n t T y p e "   x m l n s : m a = " h t t p : / / s c h e m a s . m i c r o s o f t . c o m / o f f i c e / 2 0 0 6 / m e t a d a t a / p r o p e r t i e s / m e t a A t t r i b u t e s " >  
 < x s d : s c h e m a   t a r g e t N a m e s p a c e = " h t t p : / / s c h e m a s . m i c r o s o f t . c o m / o f f i c e / 2 0 0 6 / m e t a d a t a / p r o p e r t i e s "   m a : r o o t = " t r u e "   m a : f i e l d s I D = " 9 d 2 b d 8 0 d 3 0 8 f e 8 d 2 a 8 d 8 b d 7 9 d 4 8 f 0 6 3 7 "   n s 3 : _ = " "   x m l n s : x s d = " h t t p : / / w w w . w 3 . o r g / 2 0 0 1 / X M L S c h e m a "   x m l n s : x s = " h t t p : / / w w w . w 3 . o r g / 2 0 0 1 / X M L S c h e m a "   x m l n s : p = " h t t p : / / s c h e m a s . m i c r o s o f t . c o m / o f f i c e / 2 0 0 6 / m e t a d a t a / p r o p e r t i e s "   x m l n s : n s 3 = " 1 6 0 e 9 c 8 a - 9 b a d - 4 3 6 3 - b 7 6 9 - a 7 5 c 6 8 0 8 6 6 5 c " >  
 < x s d : i m p o r t   n a m e s p a c e = " 1 6 0 e 9 c 8 a - 9 b a d - 4 3 6 3 - b 7 6 9 - a 7 5 c 6 8 0 8 6 6 5 c " / >  
 < x s d : e l e m e n t   n a m e = " p r o p e r t i e s " >  
 < x s d : c o m p l e x T y p e >  
 < x s d : s e q u e n c e >  
 < x s d : e l e m e n t   n a m e = " d o c u m e n t M a n a g e m e n t " >  
 < x s d : c o m p l e x T y p e >  
 < x s d : a l l >  
 < x s d : e l e m e n t   r e f = " n s 3 : M e d i a S e r v i c e M e t a d a t a "   m i n O c c u r s = " 0 " / >  
 < x s d : e l e m e n t   r e f = " n s 3 : M e d i a S e r v i c e F a s t M e t a d a t a "   m i n O c c u r s = " 0 " / >  
 < x s d : e l e m e n t   r e f = " n s 3 : M e d i a S e r v i c e D a t e T a k e n "   m i n O c c u r s = " 0 " / >  
 < x s d : e l e m e n t   r e f = " n s 3 : M e d i a L e n g t h I n S e c o n d s "   m i n O c c u r s = " 0 " / >  
 < x s d : e l e m e n t   r e f = " n s 3 : M e d i a S e r v i c e A u t o T a g s "   m i n O c c u r s = " 0 " / >  
 < x s d : e l e m e n t   r e f = " n s 3 : M e d i a S e r v i c e L o c a t i o n "   m i n O c c u r s = " 0 " / >  
 < x s d : e l e m e n t   r e f = " n s 3 : M e d i a S e r v i c e G e n e r a t i o n T i m e "   m i n O c c u r s = " 0 " / >  
 < x s d : e l e m e n t   r e f = " n s 3 : M e d i a S e r v i c e E v e n t H a s h C o d e "   m i n O c c u r s = " 0 " / >  
 < x s d : e l e m e n t   r e f = " n s 3 : M e d i a S e r v i c e O C R "   m i n O c c u r s = " 0 " / >  
 < x s d : e l e m e n t   r e f = " n s 3 : M e d i a S e r v i c e O b j e c t D e t e c t o r V e r s i o n s "   m i n O c c u r s = " 0 " / >  
 < / x s d : a l l >  
 < / x s d : c o m p l e x T y p e >  
 < / x s d : e l e m e n t >  
 < / x s d : s e q u e n c e >  
 < / x s d : c o m p l e x T y p e >  
 < / x s d : e l e m e n t >  
 < / x s d : s c h e m a >  
 < x s d : s c h e m a   t a r g e t N a m e s p a c e = " 1 6 0 e 9 c 8 a - 9 b a d - 4 3 6 3 - b 7 6 9 - a 7 5 c 6 8 0 8 6 6 5 c " 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D a t e T a k e n "   m a : i n d e x = " 1 0 "   n i l l a b l e = " t r u e "   m a : d i s p l a y N a m e = " M e d i a S e r v i c e D a t e T a k e n "   m a : h i d d e n = " t r u e "   m a : i n t e r n a l N a m e = " M e d i a S e r v i c e D a t e T a k e n "   m a : r e a d O n l y = " t r u e " >  
 < x s d : s i m p l e T y p e >  
 < x s d : r e s t r i c t i o n   b a s e = " d m s : T e x t " / >  
 < / x s d : s i m p l e T y p e >  
 < / x s d : e l e m e n t >  
 < x s d : e l e m e n t   n a m e = " M e d i a L e n g t h I n S e c o n d s "   m a : i n d e x = " 1 1 "   n i l l a b l e = " t r u e "   m a : d i s p l a y N a m e = " M e d i a L e n g t h I n S e c o n d s "   m a : h i d d e n = " t r u e "   m a : i n t e r n a l N a m e = " M e d i a L e n g t h I n S e c o n d s "   m a : r e a d O n l y = " t r u e " >  
 < x s d : s i m p l e T y p e >  
 < x s d : r e s t r i c t i o n   b a s e = " d m s : U n k n o w n " / >  
 < / x s d : s i m p l e T y p e >  
 < / x s d : e l e m e n t >  
 < x s d : e l e m e n t   n a m e = " M e d i a S e r v i c e A u t o T a g s "   m a : i n d e x = " 1 2 "   n i l l a b l e = " t r u e "   m a : d i s p l a y N a m e = " T a g s "   m a : i n t e r n a l N a m e = " M e d i a S e r v i c e A u t o T a g s " 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O C R "   m a : i n d e x = " 1 6 "   n i l l a b l e = " t r u e "   m a : d i s p l a y N a m e = " E x t r a c t e d   T e x t "   m a : i n t e r n a l N a m e = " M e d i a S e r v i c e O C R "   m a : r e a d O n l y = " t r u e " >  
 < x s d : s i m p l e T y p e >  
 < x s d : r e s t r i c t i o n   b a s e = " d m s : N o t e " >  
 < x s d : m a x L e n g t h   v a l u e = " 2 5 5 " / >  
 < / x s d : r e s t r i c t i o n >  
 < / x s d : s i m p l e T y p e >  
 < / x s d : e l e m e n t >  
 < x s d : e l e m e n t   n a m e = " M e d i a S e r v i c e O b j e c t D e t e c t o r V e r s i o n s "   m a : i n d e x = " 1 7 "   n i l l a b l e = " t r u e "   m a : d i s p l a y N a m e = " M e d i a S e r v i c e O b j e c t D e t e c t o r V e r s i o n s "   m a : d e s c r i p t i o n = " "   m a : h i d d e n = " t r u e "   m a : i n d e x e d = " t r u e "   m a : i n t e r n a l N a m e = " M e d i a S e r v i c e O b j e c t D e t e c t o r V e r s i o n s " 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E6956826-0034-46CF-AE12-65B12EC55A4E}">
  <ds:schemaRefs/>
</ds:datastoreItem>
</file>

<file path=customXml/itemProps2.xml><?xml version="1.0" encoding="utf-8"?>
<ds:datastoreItem xmlns:ds="http://schemas.openxmlformats.org/officeDocument/2006/customXml" ds:itemID="{51B54012-48D5-4B0B-9A0D-ED27C1DF9A02}">
  <ds:schemaRefs/>
</ds:datastoreItem>
</file>

<file path=customXml/itemProps3.xml><?xml version="1.0" encoding="utf-8"?>
<ds:datastoreItem xmlns:ds="http://schemas.openxmlformats.org/officeDocument/2006/customXml" ds:itemID="{9CE35F60-57F3-4ECF-BA65-B4B1EC7FE03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Juhend</vt:lpstr>
      <vt:lpstr>Üldinfo</vt:lpstr>
      <vt:lpstr>Kontrollküsimustik - ISQM</vt:lpstr>
      <vt:lpstr>Kontrollküsimustik - eetika</vt:lpstr>
      <vt:lpstr>Kokkuvõte</vt:lpstr>
      <vt:lpstr>Tähelepanekute koond - ISQM</vt:lpstr>
      <vt:lpstr>Tähelepanekute koond - eetika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 Pervjakov</dc:creator>
  <cp:lastModifiedBy>google1560871263</cp:lastModifiedBy>
  <dcterms:created xsi:type="dcterms:W3CDTF">2010-10-07T07:55:00Z</dcterms:created>
  <cp:lastPrinted>2019-08-07T13:59:00Z</cp:lastPrinted>
  <dcterms:modified xsi:type="dcterms:W3CDTF">2024-12-18T10:02:24Z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0x010100C73505BFCD06604D96FE4DAF8EC2FCB2</vt:lpwstr>
  </property>
  <property fmtid="{D5CDD505-2E9C-101B-9397-08002B2CF9AE}" pid="3" name="ICV">
    <vt:lpwstr>12190B8EB18643A9A10586CB36E67259_13</vt:lpwstr>
  </property>
  <property fmtid="{D5CDD505-2E9C-101B-9397-08002B2CF9AE}" pid="4" name="KSOProductBuildVer">
    <vt:lpwstr>2057-12.2.0.19307</vt:lpwstr>
  </property>
</Properties>
</file>