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Ajakava" sheetId="1" r:id="rId1"/>
    <sheet name="Tabel_A" sheetId="2" r:id="rId2"/>
    <sheet name="Tabel_B" sheetId="3" r:id="rId3"/>
    <sheet name="Kohamängud" sheetId="4" r:id="rId4"/>
    <sheet name="Kokkuvõte" sheetId="5" r:id="rId5"/>
  </sheets>
  <definedNames>
    <definedName name="_xlfn_ANCHORARRAY">NA()</definedName>
  </definedNames>
  <calcPr fullCalcOnLoad="1"/>
</workbook>
</file>

<file path=xl/sharedStrings.xml><?xml version="1.0" encoding="utf-8"?>
<sst xmlns="http://schemas.openxmlformats.org/spreadsheetml/2006/main" count="370" uniqueCount="178">
  <si>
    <t>2021 EESTI KARIKAVÕISTLUSED KÄSIPALLIS</t>
  </si>
  <si>
    <t>NOORMEHED C KLASS</t>
  </si>
  <si>
    <t>sündinud 2007-2009</t>
  </si>
  <si>
    <t>29.10-31.10.2021</t>
  </si>
  <si>
    <t>PÕLVA</t>
  </si>
  <si>
    <t>Mängude aeg 2×15min</t>
  </si>
  <si>
    <t>Mesikäpa Hall</t>
  </si>
  <si>
    <t>Kell</t>
  </si>
  <si>
    <t>Nr.</t>
  </si>
  <si>
    <t>Gr.</t>
  </si>
  <si>
    <t>Mäng</t>
  </si>
  <si>
    <t>Paus</t>
  </si>
  <si>
    <t>Võistkond</t>
  </si>
  <si>
    <t>Tulemus</t>
  </si>
  <si>
    <t>A</t>
  </si>
  <si>
    <t>Põlva KPK/Põlva SK</t>
  </si>
  <si>
    <t>Alatskivi SK Juku</t>
  </si>
  <si>
    <t>-</t>
  </si>
  <si>
    <t>12</t>
  </si>
  <si>
    <t>B</t>
  </si>
  <si>
    <t>Põlva KPK/Võru</t>
  </si>
  <si>
    <t>Viljandi KK/Viljandi SK/Pärnu</t>
  </si>
  <si>
    <t>28</t>
  </si>
  <si>
    <t>Tallinna Käsipalliakadeemia</t>
  </si>
  <si>
    <t>SK Tapa/ Tapa VSK</t>
  </si>
  <si>
    <t>11</t>
  </si>
  <si>
    <t>HC Viimsi</t>
  </si>
  <si>
    <t>HC Tallas/Tallinn</t>
  </si>
  <si>
    <t>19</t>
  </si>
  <si>
    <t>Aruküla SK</t>
  </si>
  <si>
    <t>7</t>
  </si>
  <si>
    <t>HC Tallas</t>
  </si>
  <si>
    <t>4</t>
  </si>
  <si>
    <t>25</t>
  </si>
  <si>
    <t>27</t>
  </si>
  <si>
    <t>14</t>
  </si>
  <si>
    <t>15</t>
  </si>
  <si>
    <t>16</t>
  </si>
  <si>
    <t>13</t>
  </si>
  <si>
    <t>30</t>
  </si>
  <si>
    <t>31</t>
  </si>
  <si>
    <t>6</t>
  </si>
  <si>
    <t>VF1</t>
  </si>
  <si>
    <t>17</t>
  </si>
  <si>
    <t>VF2</t>
  </si>
  <si>
    <t>7.-10.</t>
  </si>
  <si>
    <t>3</t>
  </si>
  <si>
    <t>5.-6.</t>
  </si>
  <si>
    <t>24</t>
  </si>
  <si>
    <t>PF1</t>
  </si>
  <si>
    <t>8</t>
  </si>
  <si>
    <t>PF2</t>
  </si>
  <si>
    <t>10</t>
  </si>
  <si>
    <t>9.-10.</t>
  </si>
  <si>
    <t>21</t>
  </si>
  <si>
    <t>7.-8.</t>
  </si>
  <si>
    <t>SK Tapa/TapaVSK</t>
  </si>
  <si>
    <t>3.-4.</t>
  </si>
  <si>
    <t>1.-2.</t>
  </si>
  <si>
    <t>9</t>
  </si>
  <si>
    <t>AUTASUSTAMINE</t>
  </si>
  <si>
    <t>Alagrupp A</t>
  </si>
  <si>
    <t>VÕISTKOND</t>
  </si>
  <si>
    <t>V – VAHE</t>
  </si>
  <si>
    <t>PUNKTE</t>
  </si>
  <si>
    <t>KOHT</t>
  </si>
  <si>
    <t>PÕLVA KPK/ PÕLVA SK</t>
  </si>
  <si>
    <t>I</t>
  </si>
  <si>
    <t>ALATSKIVI SK JUKU</t>
  </si>
  <si>
    <t>III</t>
  </si>
  <si>
    <t>TALLINNA KÄSIPALLIAKADEEMIA</t>
  </si>
  <si>
    <t xml:space="preserve">II </t>
  </si>
  <si>
    <t>SK TAPA/ TAPA VSK</t>
  </si>
  <si>
    <t>4.</t>
  </si>
  <si>
    <t>ARUKÜLA SK</t>
  </si>
  <si>
    <t>5.</t>
  </si>
  <si>
    <t>Alagrupp B</t>
  </si>
  <si>
    <t>VILJANDI KK/ VILJANDI SK/ PÄRNU</t>
  </si>
  <si>
    <t>HC TALLAS/ TALLINN</t>
  </si>
  <si>
    <t>HC VIIMSI</t>
  </si>
  <si>
    <t>II</t>
  </si>
  <si>
    <t>HC TALLAS</t>
  </si>
  <si>
    <t>PÕLVA KPK/ VÕRU</t>
  </si>
  <si>
    <t xml:space="preserve">  </t>
  </si>
  <si>
    <t>Kohamängud</t>
  </si>
  <si>
    <t>Kohad 1.-6.</t>
  </si>
  <si>
    <t>VEERANDFINAAL 1</t>
  </si>
  <si>
    <t>POOLFINAAL 1</t>
  </si>
  <si>
    <t>1.-2. KOHT</t>
  </si>
  <si>
    <t>VEERANDFINAAL 2</t>
  </si>
  <si>
    <t>POOLFINAAL 2</t>
  </si>
  <si>
    <t>3.-4. KOHT</t>
  </si>
  <si>
    <t>Kohad 7.-10.</t>
  </si>
  <si>
    <t>5.-6. KOHT</t>
  </si>
  <si>
    <t>SK Tapa/Tapa VSK</t>
  </si>
  <si>
    <t>7.-8. KOHT</t>
  </si>
  <si>
    <t>9.-10. KOHT</t>
  </si>
  <si>
    <t>Paremusjärjestus</t>
  </si>
  <si>
    <t>Võistkonna nimi</t>
  </si>
  <si>
    <t>Klubi nimi</t>
  </si>
  <si>
    <t>Treener(id)</t>
  </si>
  <si>
    <t>1.</t>
  </si>
  <si>
    <t>Põlva Käsipalliklubi</t>
  </si>
  <si>
    <t>2.</t>
  </si>
  <si>
    <t>3.</t>
  </si>
  <si>
    <t>Heldur Sepp</t>
  </si>
  <si>
    <t>MTÜ Spordiklubi Juku</t>
  </si>
  <si>
    <t>Käsipalliklubi HC Tallinn</t>
  </si>
  <si>
    <t>Ragnar Põldma</t>
  </si>
  <si>
    <t>6.</t>
  </si>
  <si>
    <t>Spordiklubi Viimsi HC</t>
  </si>
  <si>
    <t>Jarno Nurm</t>
  </si>
  <si>
    <t>7.</t>
  </si>
  <si>
    <t>Mihkel-Matteus Luik</t>
  </si>
  <si>
    <t>8.</t>
  </si>
  <si>
    <t>Spordiklubi Tapa</t>
  </si>
  <si>
    <t>Aron Jaanis</t>
  </si>
  <si>
    <t>9.</t>
  </si>
  <si>
    <t>Aruküla Spordiklubi</t>
  </si>
  <si>
    <t>10.</t>
  </si>
  <si>
    <t>Arvi Karpats</t>
  </si>
  <si>
    <t>Treener:</t>
  </si>
  <si>
    <t>Võistkondade parimad mängijad:</t>
  </si>
  <si>
    <t>Mängija nimi</t>
  </si>
  <si>
    <t>Turniiri parim mängija:</t>
  </si>
  <si>
    <t>Turniiri parim väravavaht:</t>
  </si>
  <si>
    <t xml:space="preserve">Aruküla SK </t>
  </si>
  <si>
    <t>Viljandi käsipalliklubi HC</t>
  </si>
  <si>
    <t>Spordiklubi HC Tallas</t>
  </si>
  <si>
    <t>Rein Suvi, Henri Sillaste</t>
  </si>
  <si>
    <t>Toomas Heinla, Marko Koks</t>
  </si>
  <si>
    <t>Priit Allikivi, Merilin Must, Mari-Liis Must</t>
  </si>
  <si>
    <t>Andrus Rogenbaum, Toivo Järv</t>
  </si>
  <si>
    <t>Aron Oberg</t>
  </si>
  <si>
    <t>Joonas Leis</t>
  </si>
  <si>
    <t>Jass Einassoo</t>
  </si>
  <si>
    <t>Gregor Jegorov</t>
  </si>
  <si>
    <t>Martin Vihvelin</t>
  </si>
  <si>
    <t>Mathias Alois Katsan</t>
  </si>
  <si>
    <t>Toomas Pertel</t>
  </si>
  <si>
    <t>Tristan Torm Roosi</t>
  </si>
  <si>
    <t>Oliver Nobel</t>
  </si>
  <si>
    <t>Tõnis Valk</t>
  </si>
  <si>
    <t>Aron Sepp</t>
  </si>
  <si>
    <t>Tim Külla</t>
  </si>
  <si>
    <t>Rein Suvi</t>
  </si>
  <si>
    <t>Henri Sillaste</t>
  </si>
  <si>
    <t>Toomas Heinla</t>
  </si>
  <si>
    <t>Marko Koks</t>
  </si>
  <si>
    <t>Egert Land</t>
  </si>
  <si>
    <t>Airon Saarna</t>
  </si>
  <si>
    <t>Sven-Byron Mitt</t>
  </si>
  <si>
    <t>Ron-Robin Kurisoo</t>
  </si>
  <si>
    <t>Oskar Härmits</t>
  </si>
  <si>
    <t>Kevin Piir</t>
  </si>
  <si>
    <t>Rainet Vool</t>
  </si>
  <si>
    <t>Kristofer Vaino</t>
  </si>
  <si>
    <t>Sander Mägimaa</t>
  </si>
  <si>
    <t>Roven Hurt</t>
  </si>
  <si>
    <t>Janar Priivits</t>
  </si>
  <si>
    <t>Silver Leetmaa</t>
  </si>
  <si>
    <t>Marlon Aonurm</t>
  </si>
  <si>
    <t>Gregor Soomets</t>
  </si>
  <si>
    <t>Sten Kukk</t>
  </si>
  <si>
    <t>Kaspar Oja</t>
  </si>
  <si>
    <t>Gerrit Järv</t>
  </si>
  <si>
    <t>Hendri Hapsalo</t>
  </si>
  <si>
    <t>Rainer Järmut</t>
  </si>
  <si>
    <t>Maru Reinup</t>
  </si>
  <si>
    <t>Siim Järve</t>
  </si>
  <si>
    <t>Markus Kasemaa Jarl</t>
  </si>
  <si>
    <t>Oliver Kollo</t>
  </si>
  <si>
    <t>Ian Molotov</t>
  </si>
  <si>
    <t>Gregor Kalviste</t>
  </si>
  <si>
    <t>Bert Polma</t>
  </si>
  <si>
    <t>Andre Martin Hermaste</t>
  </si>
  <si>
    <t>Renar Karu</t>
  </si>
  <si>
    <t>Riko Reitel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</si>
</sst>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&quot;, &quot;d&quot;. &quot;mmmm\ yyyy;@"/>
  </numFmts>
  <fonts count="77">
    <font>
      <sz val="10"/>
      <name val="Arial"/>
      <family val="0"/>
    </font>
    <font>
      <u val="single"/>
      <sz val="10"/>
      <color indexed="12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b/>
      <sz val="14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Cambria"/>
      <family val="1"/>
    </font>
    <font>
      <sz val="12"/>
      <name val="Arial"/>
      <family val="2"/>
    </font>
    <font>
      <b/>
      <sz val="11"/>
      <name val="Cambria"/>
      <family val="1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Book Antiqua"/>
      <family val="1"/>
    </font>
    <font>
      <sz val="14"/>
      <name val="Cambria"/>
      <family val="1"/>
    </font>
    <font>
      <sz val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48"/>
      <name val="Calibri"/>
      <family val="2"/>
    </font>
    <font>
      <sz val="12"/>
      <color indexed="57"/>
      <name val="Arial"/>
      <family val="2"/>
    </font>
    <font>
      <sz val="9"/>
      <color indexed="10"/>
      <name val="Sylfaen"/>
      <family val="1"/>
    </font>
    <font>
      <sz val="10"/>
      <name val="Book Antiqua"/>
      <family val="1"/>
    </font>
    <font>
      <sz val="10"/>
      <color indexed="8"/>
      <name val="Calibri"/>
      <family val="2"/>
    </font>
    <font>
      <sz val="10"/>
      <color indexed="8"/>
      <name val="Book Antiqua"/>
      <family val="1"/>
    </font>
    <font>
      <b/>
      <i/>
      <u val="single"/>
      <sz val="10"/>
      <color indexed="18"/>
      <name val="Book Antiqua"/>
      <family val="1"/>
    </font>
    <font>
      <sz val="11"/>
      <color indexed="8"/>
      <name val="Book Antiqua"/>
      <family val="1"/>
    </font>
    <font>
      <b/>
      <sz val="14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8"/>
      </diagonal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 indent="1"/>
    </xf>
    <xf numFmtId="0" fontId="15" fillId="0" borderId="0" xfId="0" applyFont="1" applyFill="1" applyBorder="1" applyAlignment="1">
      <alignment horizontal="center"/>
    </xf>
    <xf numFmtId="20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indent="1"/>
    </xf>
    <xf numFmtId="0" fontId="15" fillId="0" borderId="15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20" fontId="15" fillId="0" borderId="19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left" indent="1"/>
    </xf>
    <xf numFmtId="0" fontId="15" fillId="0" borderId="21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20" fontId="15" fillId="0" borderId="24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 indent="1"/>
    </xf>
    <xf numFmtId="0" fontId="15" fillId="0" borderId="27" xfId="0" applyFont="1" applyFill="1" applyBorder="1" applyAlignment="1">
      <alignment horizontal="left" indent="1"/>
    </xf>
    <xf numFmtId="0" fontId="15" fillId="0" borderId="28" xfId="0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20" fontId="15" fillId="0" borderId="31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left" indent="1"/>
    </xf>
    <xf numFmtId="0" fontId="15" fillId="0" borderId="33" xfId="0" applyFont="1" applyFill="1" applyBorder="1" applyAlignment="1">
      <alignment horizontal="left" indent="1"/>
    </xf>
    <xf numFmtId="0" fontId="16" fillId="0" borderId="34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1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left" indent="1"/>
    </xf>
    <xf numFmtId="0" fontId="23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 indent="1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6" fillId="33" borderId="39" xfId="0" applyFont="1" applyFill="1" applyBorder="1" applyAlignment="1">
      <alignment horizontal="center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29" fillId="0" borderId="0" xfId="0" applyFont="1" applyAlignment="1">
      <alignment/>
    </xf>
    <xf numFmtId="0" fontId="30" fillId="33" borderId="41" xfId="0" applyFont="1" applyFill="1" applyBorder="1" applyAlignment="1">
      <alignment horizontal="center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30" fillId="33" borderId="43" xfId="0" applyFont="1" applyFill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/>
      <protection hidden="1"/>
    </xf>
    <xf numFmtId="0" fontId="11" fillId="0" borderId="44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locked="0"/>
    </xf>
    <xf numFmtId="0" fontId="26" fillId="33" borderId="40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7" fillId="0" borderId="45" xfId="0" applyFont="1" applyBorder="1" applyAlignment="1" applyProtection="1">
      <alignment horizontal="center"/>
      <protection locked="0"/>
    </xf>
    <xf numFmtId="0" fontId="26" fillId="33" borderId="46" xfId="0" applyFont="1" applyFill="1" applyBorder="1" applyAlignment="1">
      <alignment horizontal="center"/>
    </xf>
    <xf numFmtId="0" fontId="11" fillId="0" borderId="47" xfId="0" applyFont="1" applyBorder="1" applyAlignment="1" applyProtection="1">
      <alignment horizontal="center"/>
      <protection locked="0"/>
    </xf>
    <xf numFmtId="0" fontId="30" fillId="33" borderId="0" xfId="0" applyFont="1" applyFill="1" applyAlignment="1">
      <alignment horizontal="center"/>
    </xf>
    <xf numFmtId="0" fontId="11" fillId="0" borderId="48" xfId="0" applyFont="1" applyBorder="1" applyAlignment="1" applyProtection="1">
      <alignment horizontal="center"/>
      <protection locked="0"/>
    </xf>
    <xf numFmtId="0" fontId="30" fillId="33" borderId="34" xfId="0" applyFont="1" applyFill="1" applyBorder="1" applyAlignment="1">
      <alignment horizontal="center"/>
    </xf>
    <xf numFmtId="0" fontId="17" fillId="0" borderId="46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30" fillId="33" borderId="49" xfId="0" applyFont="1" applyFill="1" applyBorder="1" applyAlignment="1">
      <alignment horizontal="center"/>
    </xf>
    <xf numFmtId="0" fontId="11" fillId="0" borderId="49" xfId="0" applyFont="1" applyBorder="1" applyAlignment="1" applyProtection="1">
      <alignment/>
      <protection hidden="1"/>
    </xf>
    <xf numFmtId="0" fontId="11" fillId="0" borderId="50" xfId="0" applyFont="1" applyBorder="1" applyAlignment="1" applyProtection="1">
      <alignment/>
      <protection hidden="1"/>
    </xf>
    <xf numFmtId="0" fontId="31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24" fillId="0" borderId="51" xfId="0" applyFont="1" applyBorder="1" applyAlignment="1">
      <alignment horizontal="center" vertical="center"/>
    </xf>
    <xf numFmtId="0" fontId="26" fillId="33" borderId="52" xfId="0" applyFont="1" applyFill="1" applyBorder="1" applyAlignment="1">
      <alignment horizontal="center"/>
    </xf>
    <xf numFmtId="0" fontId="30" fillId="33" borderId="47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30" fillId="33" borderId="48" xfId="0" applyFont="1" applyFill="1" applyBorder="1" applyAlignment="1">
      <alignment horizontal="center"/>
    </xf>
    <xf numFmtId="0" fontId="17" fillId="0" borderId="47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33" fillId="0" borderId="55" xfId="0" applyFont="1" applyBorder="1" applyAlignment="1">
      <alignment horizontal="center" vertical="center"/>
    </xf>
    <xf numFmtId="0" fontId="34" fillId="34" borderId="56" xfId="0" applyFont="1" applyFill="1" applyBorder="1" applyAlignment="1">
      <alignment horizontal="left" vertical="center" indent="1"/>
    </xf>
    <xf numFmtId="0" fontId="0" fillId="34" borderId="57" xfId="0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34" borderId="58" xfId="0" applyFont="1" applyFill="1" applyBorder="1" applyAlignment="1">
      <alignment horizontal="left" vertical="center" indent="1"/>
    </xf>
    <xf numFmtId="0" fontId="34" fillId="34" borderId="59" xfId="0" applyFont="1" applyFill="1" applyBorder="1" applyAlignment="1">
      <alignment horizontal="left" vertical="center" indent="1"/>
    </xf>
    <xf numFmtId="0" fontId="33" fillId="0" borderId="6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indent="1"/>
    </xf>
    <xf numFmtId="49" fontId="36" fillId="0" borderId="61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4" fillId="34" borderId="64" xfId="0" applyFont="1" applyFill="1" applyBorder="1" applyAlignment="1">
      <alignment horizontal="left" vertical="center" indent="1"/>
    </xf>
    <xf numFmtId="0" fontId="0" fillId="34" borderId="65" xfId="0" applyFill="1" applyBorder="1" applyAlignment="1">
      <alignment horizontal="center" vertical="center"/>
    </xf>
    <xf numFmtId="0" fontId="34" fillId="34" borderId="66" xfId="0" applyFont="1" applyFill="1" applyBorder="1" applyAlignment="1">
      <alignment horizontal="left" vertical="center" indent="1"/>
    </xf>
    <xf numFmtId="0" fontId="34" fillId="34" borderId="67" xfId="0" applyFont="1" applyFill="1" applyBorder="1" applyAlignment="1">
      <alignment horizontal="left" vertical="center" indent="1"/>
    </xf>
    <xf numFmtId="0" fontId="36" fillId="0" borderId="0" xfId="0" applyFont="1" applyAlignment="1">
      <alignment/>
    </xf>
    <xf numFmtId="49" fontId="36" fillId="0" borderId="68" xfId="0" applyNumberFormat="1" applyFont="1" applyBorder="1" applyAlignment="1">
      <alignment horizontal="center" vertical="center" wrapText="1"/>
    </xf>
    <xf numFmtId="49" fontId="36" fillId="0" borderId="6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3" fillId="0" borderId="0" xfId="58" applyFont="1">
      <alignment/>
      <protection/>
    </xf>
    <xf numFmtId="0" fontId="37" fillId="0" borderId="0" xfId="58" applyFont="1">
      <alignment/>
      <protection/>
    </xf>
    <xf numFmtId="49" fontId="15" fillId="0" borderId="0" xfId="58" applyNumberFormat="1" applyFont="1" applyAlignment="1">
      <alignment horizontal="right"/>
      <protection/>
    </xf>
    <xf numFmtId="0" fontId="15" fillId="0" borderId="0" xfId="58" applyFont="1">
      <alignment/>
      <protection/>
    </xf>
    <xf numFmtId="0" fontId="18" fillId="0" borderId="0" xfId="58" applyFont="1">
      <alignment/>
      <protection/>
    </xf>
    <xf numFmtId="0" fontId="39" fillId="0" borderId="0" xfId="58" applyFont="1">
      <alignment/>
      <protection/>
    </xf>
    <xf numFmtId="0" fontId="40" fillId="0" borderId="0" xfId="58" applyFont="1">
      <alignment/>
      <protection/>
    </xf>
    <xf numFmtId="0" fontId="41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Border="1">
      <alignment/>
      <protection/>
    </xf>
    <xf numFmtId="0" fontId="13" fillId="0" borderId="70" xfId="58" applyFont="1" applyBorder="1">
      <alignment/>
      <protection/>
    </xf>
    <xf numFmtId="0" fontId="43" fillId="0" borderId="71" xfId="58" applyFont="1" applyBorder="1" applyAlignment="1">
      <alignment horizontal="center"/>
      <protection/>
    </xf>
    <xf numFmtId="0" fontId="13" fillId="0" borderId="72" xfId="58" applyFont="1" applyBorder="1">
      <alignment/>
      <protection/>
    </xf>
    <xf numFmtId="0" fontId="15" fillId="0" borderId="73" xfId="58" applyFont="1" applyBorder="1" applyAlignment="1">
      <alignment horizontal="center"/>
      <protection/>
    </xf>
    <xf numFmtId="0" fontId="13" fillId="0" borderId="74" xfId="58" applyFont="1" applyBorder="1">
      <alignment/>
      <protection/>
    </xf>
    <xf numFmtId="0" fontId="9" fillId="0" borderId="0" xfId="58" applyFont="1">
      <alignment/>
      <protection/>
    </xf>
    <xf numFmtId="0" fontId="13" fillId="0" borderId="70" xfId="58" applyFont="1" applyBorder="1" applyAlignment="1">
      <alignment horizontal="right"/>
      <protection/>
    </xf>
    <xf numFmtId="0" fontId="13" fillId="0" borderId="0" xfId="58" applyFont="1" applyBorder="1" applyAlignment="1">
      <alignment horizontal="right"/>
      <protection/>
    </xf>
    <xf numFmtId="0" fontId="15" fillId="0" borderId="75" xfId="0" applyFont="1" applyFill="1" applyBorder="1" applyAlignment="1">
      <alignment horizontal="left" indent="1"/>
    </xf>
    <xf numFmtId="0" fontId="15" fillId="0" borderId="76" xfId="0" applyFont="1" applyFill="1" applyBorder="1" applyAlignment="1">
      <alignment horizontal="left" indent="1"/>
    </xf>
    <xf numFmtId="0" fontId="15" fillId="0" borderId="77" xfId="0" applyFont="1" applyFill="1" applyBorder="1" applyAlignment="1">
      <alignment horizontal="left" indent="1"/>
    </xf>
    <xf numFmtId="0" fontId="0" fillId="0" borderId="78" xfId="0" applyBorder="1" applyAlignment="1">
      <alignment/>
    </xf>
    <xf numFmtId="0" fontId="15" fillId="0" borderId="79" xfId="0" applyFont="1" applyFill="1" applyBorder="1" applyAlignment="1">
      <alignment horizontal="left" indent="1"/>
    </xf>
    <xf numFmtId="0" fontId="15" fillId="0" borderId="0" xfId="58" applyFont="1" applyBorder="1" applyAlignment="1">
      <alignment horizontal="center"/>
      <protection/>
    </xf>
    <xf numFmtId="0" fontId="13" fillId="0" borderId="80" xfId="58" applyFont="1" applyBorder="1" applyAlignment="1">
      <alignment horizontal="right"/>
      <protection/>
    </xf>
    <xf numFmtId="0" fontId="13" fillId="0" borderId="81" xfId="58" applyFont="1" applyBorder="1">
      <alignment/>
      <protection/>
    </xf>
    <xf numFmtId="0" fontId="13" fillId="0" borderId="82" xfId="58" applyFont="1" applyBorder="1" applyAlignment="1">
      <alignment horizontal="right"/>
      <protection/>
    </xf>
    <xf numFmtId="0" fontId="13" fillId="0" borderId="83" xfId="58" applyFont="1" applyBorder="1">
      <alignment/>
      <protection/>
    </xf>
    <xf numFmtId="0" fontId="13" fillId="0" borderId="84" xfId="58" applyFont="1" applyBorder="1" applyAlignment="1">
      <alignment horizontal="right"/>
      <protection/>
    </xf>
    <xf numFmtId="0" fontId="13" fillId="0" borderId="85" xfId="58" applyFont="1" applyBorder="1">
      <alignment/>
      <protection/>
    </xf>
    <xf numFmtId="0" fontId="13" fillId="0" borderId="86" xfId="58" applyFont="1" applyBorder="1">
      <alignment/>
      <protection/>
    </xf>
    <xf numFmtId="0" fontId="13" fillId="0" borderId="87" xfId="58" applyFont="1" applyBorder="1">
      <alignment/>
      <protection/>
    </xf>
    <xf numFmtId="0" fontId="13" fillId="0" borderId="88" xfId="58" applyFont="1" applyBorder="1" applyAlignment="1">
      <alignment horizontal="right"/>
      <protection/>
    </xf>
    <xf numFmtId="0" fontId="13" fillId="0" borderId="89" xfId="58" applyFont="1" applyBorder="1" applyAlignment="1">
      <alignment horizontal="right"/>
      <protection/>
    </xf>
    <xf numFmtId="164" fontId="12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left"/>
    </xf>
    <xf numFmtId="164" fontId="12" fillId="0" borderId="34" xfId="0" applyNumberFormat="1" applyFont="1" applyBorder="1" applyAlignment="1">
      <alignment horizontal="left"/>
    </xf>
    <xf numFmtId="0" fontId="11" fillId="0" borderId="90" xfId="0" applyFont="1" applyBorder="1" applyAlignment="1">
      <alignment horizontal="center" vertical="center"/>
    </xf>
    <xf numFmtId="0" fontId="25" fillId="0" borderId="91" xfId="0" applyFont="1" applyBorder="1" applyAlignment="1">
      <alignment horizontal="left" vertical="center" indent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8" fillId="0" borderId="92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 indent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8" fillId="0" borderId="94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27" fillId="0" borderId="52" xfId="0" applyFont="1" applyBorder="1" applyAlignment="1" applyProtection="1">
      <alignment horizontal="center" vertical="center"/>
      <protection hidden="1"/>
    </xf>
    <xf numFmtId="0" fontId="28" fillId="0" borderId="96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left" vertical="center" wrapText="1" indent="1"/>
    </xf>
    <xf numFmtId="49" fontId="0" fillId="0" borderId="0" xfId="0" applyNumberFormat="1" applyBorder="1" applyAlignment="1">
      <alignment horizontal="right"/>
    </xf>
    <xf numFmtId="0" fontId="13" fillId="0" borderId="0" xfId="58" applyFont="1" applyBorder="1" applyAlignment="1">
      <alignment horizontal="left"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 applyBorder="1">
      <alignment/>
      <protection/>
    </xf>
    <xf numFmtId="0" fontId="9" fillId="0" borderId="70" xfId="58" applyFont="1" applyBorder="1" applyAlignment="1">
      <alignment horizontal="left"/>
      <protection/>
    </xf>
    <xf numFmtId="0" fontId="9" fillId="0" borderId="70" xfId="58" applyFont="1" applyBorder="1">
      <alignment/>
      <protection/>
    </xf>
    <xf numFmtId="0" fontId="40" fillId="0" borderId="97" xfId="58" applyFont="1" applyBorder="1">
      <alignment/>
      <protection/>
    </xf>
    <xf numFmtId="0" fontId="40" fillId="0" borderId="0" xfId="58" applyFont="1" applyBorder="1">
      <alignment/>
      <protection/>
    </xf>
    <xf numFmtId="0" fontId="38" fillId="0" borderId="0" xfId="58" applyFont="1" applyBorder="1">
      <alignment/>
      <protection/>
    </xf>
    <xf numFmtId="0" fontId="40" fillId="0" borderId="0" xfId="58" applyFont="1" applyBorder="1" applyAlignment="1">
      <alignment horizontal="left" indent="1"/>
      <protection/>
    </xf>
    <xf numFmtId="0" fontId="42" fillId="0" borderId="0" xfId="58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üperlink 2" xfId="52"/>
    <cellStyle name="Input" xfId="53"/>
    <cellStyle name="Linked Cell" xfId="54"/>
    <cellStyle name="Neutral" xfId="55"/>
    <cellStyle name="Normaallaad 2" xfId="56"/>
    <cellStyle name="Normaallaad 2 2" xfId="57"/>
    <cellStyle name="Normaallaad 2 2 2" xfId="58"/>
    <cellStyle name="Normaallaad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90" zoomScaleNormal="90" zoomScalePageLayoutView="0" workbookViewId="0" topLeftCell="A1">
      <selection activeCell="M36" sqref="M36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0" style="0" hidden="1" customWidth="1"/>
    <col min="6" max="6" width="31.14062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8" max="19" width="26.421875" style="0" customWidth="1"/>
  </cols>
  <sheetData>
    <row r="1" spans="1:7" ht="18">
      <c r="A1" s="2" t="s">
        <v>0</v>
      </c>
      <c r="B1" s="3"/>
      <c r="C1" s="3"/>
      <c r="D1" s="3"/>
      <c r="E1" s="3"/>
      <c r="F1" s="3"/>
      <c r="G1" s="4"/>
    </row>
    <row r="2" spans="1:9" ht="15">
      <c r="A2" s="5" t="s">
        <v>1</v>
      </c>
      <c r="G2" s="6" t="s">
        <v>2</v>
      </c>
      <c r="H2" s="7"/>
      <c r="I2" s="7"/>
    </row>
    <row r="3" spans="1:9" ht="15">
      <c r="A3" s="5"/>
      <c r="G3" s="6"/>
      <c r="H3" s="7"/>
      <c r="I3" s="7"/>
    </row>
    <row r="4" spans="1:11" s="12" customFormat="1" ht="15">
      <c r="A4" s="8"/>
      <c r="B4" s="9"/>
      <c r="C4" s="9"/>
      <c r="D4" s="9"/>
      <c r="E4" s="9"/>
      <c r="F4" s="9"/>
      <c r="G4" s="10" t="s">
        <v>3</v>
      </c>
      <c r="H4" s="11" t="s">
        <v>4</v>
      </c>
      <c r="I4" s="9"/>
      <c r="J4" s="9"/>
      <c r="K4" s="9"/>
    </row>
    <row r="5" spans="1:11" s="12" customFormat="1" ht="15">
      <c r="A5" s="13"/>
      <c r="B5" s="13"/>
      <c r="C5" s="13"/>
      <c r="D5" s="13"/>
      <c r="E5" s="13"/>
      <c r="F5" s="13"/>
      <c r="G5" s="14" t="s">
        <v>5</v>
      </c>
      <c r="H5" s="11" t="s">
        <v>6</v>
      </c>
      <c r="I5" s="13"/>
      <c r="J5" s="13"/>
      <c r="K5" s="15"/>
    </row>
    <row r="6" spans="1:11" s="12" customFormat="1" ht="15">
      <c r="A6" s="167">
        <v>44498</v>
      </c>
      <c r="B6" s="167"/>
      <c r="C6" s="167"/>
      <c r="D6" s="167"/>
      <c r="E6" s="167"/>
      <c r="F6" s="167"/>
      <c r="G6" s="16"/>
      <c r="H6" s="17"/>
      <c r="I6" s="16"/>
      <c r="J6" s="16"/>
      <c r="K6" s="16"/>
    </row>
    <row r="7" spans="1:11" s="12" customFormat="1" ht="17.25" customHeight="1">
      <c r="A7" s="18" t="s">
        <v>7</v>
      </c>
      <c r="B7" s="19" t="s">
        <v>8</v>
      </c>
      <c r="C7" s="19" t="s">
        <v>9</v>
      </c>
      <c r="D7" s="19" t="s">
        <v>10</v>
      </c>
      <c r="E7" s="19" t="s">
        <v>11</v>
      </c>
      <c r="F7" s="20" t="s">
        <v>12</v>
      </c>
      <c r="G7" s="20" t="s">
        <v>12</v>
      </c>
      <c r="H7" s="21"/>
      <c r="I7" s="168" t="s">
        <v>13</v>
      </c>
      <c r="J7" s="168"/>
      <c r="K7" s="168"/>
    </row>
    <row r="8" spans="1:11" s="30" customFormat="1" ht="17.25" customHeight="1">
      <c r="A8" s="22">
        <v>0.5</v>
      </c>
      <c r="B8" s="23">
        <v>1</v>
      </c>
      <c r="C8" s="23" t="s">
        <v>14</v>
      </c>
      <c r="D8" s="23">
        <v>45</v>
      </c>
      <c r="E8" s="23">
        <v>0</v>
      </c>
      <c r="F8" s="24" t="s">
        <v>15</v>
      </c>
      <c r="G8" s="25" t="s">
        <v>16</v>
      </c>
      <c r="H8" s="26"/>
      <c r="I8" s="27">
        <v>21</v>
      </c>
      <c r="J8" s="28" t="s">
        <v>17</v>
      </c>
      <c r="K8" s="29" t="s">
        <v>18</v>
      </c>
    </row>
    <row r="9" spans="1:11" s="9" customFormat="1" ht="17.25" customHeight="1">
      <c r="A9" s="31">
        <f aca="true" t="shared" si="0" ref="A9:A17">A8+TIME(0,D9+E9,0)</f>
        <v>0.53125</v>
      </c>
      <c r="B9" s="32">
        <v>2</v>
      </c>
      <c r="C9" s="23" t="s">
        <v>19</v>
      </c>
      <c r="D9" s="23">
        <v>45</v>
      </c>
      <c r="E9" s="23">
        <v>0</v>
      </c>
      <c r="F9" s="33" t="s">
        <v>20</v>
      </c>
      <c r="G9" s="34" t="s">
        <v>21</v>
      </c>
      <c r="H9" s="26"/>
      <c r="I9" s="35">
        <v>9</v>
      </c>
      <c r="J9" s="36" t="s">
        <v>17</v>
      </c>
      <c r="K9" s="37" t="s">
        <v>22</v>
      </c>
    </row>
    <row r="10" spans="1:11" s="12" customFormat="1" ht="17.25" customHeight="1">
      <c r="A10" s="31">
        <f t="shared" si="0"/>
        <v>0.5625</v>
      </c>
      <c r="B10" s="32">
        <v>3</v>
      </c>
      <c r="C10" s="23" t="s">
        <v>14</v>
      </c>
      <c r="D10" s="23">
        <v>45</v>
      </c>
      <c r="E10" s="23">
        <v>0</v>
      </c>
      <c r="F10" s="33" t="s">
        <v>23</v>
      </c>
      <c r="G10" s="34" t="s">
        <v>24</v>
      </c>
      <c r="H10" s="26"/>
      <c r="I10" s="35">
        <v>25</v>
      </c>
      <c r="J10" s="36" t="s">
        <v>17</v>
      </c>
      <c r="K10" s="37" t="s">
        <v>25</v>
      </c>
    </row>
    <row r="11" spans="1:11" s="12" customFormat="1" ht="17.25" customHeight="1">
      <c r="A11" s="31">
        <f t="shared" si="0"/>
        <v>0.59375</v>
      </c>
      <c r="B11" s="32">
        <v>4</v>
      </c>
      <c r="C11" s="23" t="s">
        <v>19</v>
      </c>
      <c r="D11" s="23">
        <v>45</v>
      </c>
      <c r="E11" s="23">
        <v>0</v>
      </c>
      <c r="F11" s="33" t="s">
        <v>26</v>
      </c>
      <c r="G11" s="34" t="s">
        <v>27</v>
      </c>
      <c r="H11" s="26"/>
      <c r="I11" s="35">
        <v>20</v>
      </c>
      <c r="J11" s="36" t="s">
        <v>17</v>
      </c>
      <c r="K11" s="37" t="s">
        <v>28</v>
      </c>
    </row>
    <row r="12" spans="1:11" s="12" customFormat="1" ht="17.25" customHeight="1">
      <c r="A12" s="31">
        <f t="shared" si="0"/>
        <v>0.625</v>
      </c>
      <c r="B12" s="32">
        <v>5</v>
      </c>
      <c r="C12" s="23" t="s">
        <v>14</v>
      </c>
      <c r="D12" s="23">
        <v>45</v>
      </c>
      <c r="E12" s="23">
        <v>0</v>
      </c>
      <c r="F12" s="33" t="s">
        <v>16</v>
      </c>
      <c r="G12" s="34" t="s">
        <v>29</v>
      </c>
      <c r="H12" s="26"/>
      <c r="I12" s="35">
        <v>22</v>
      </c>
      <c r="J12" s="36" t="s">
        <v>17</v>
      </c>
      <c r="K12" s="37" t="s">
        <v>30</v>
      </c>
    </row>
    <row r="13" spans="1:11" s="12" customFormat="1" ht="17.25" customHeight="1">
      <c r="A13" s="31">
        <f t="shared" si="0"/>
        <v>0.65625</v>
      </c>
      <c r="B13" s="32">
        <v>6</v>
      </c>
      <c r="C13" s="23" t="s">
        <v>19</v>
      </c>
      <c r="D13" s="23">
        <v>45</v>
      </c>
      <c r="E13" s="23">
        <v>0</v>
      </c>
      <c r="F13" s="33" t="s">
        <v>31</v>
      </c>
      <c r="G13" s="34" t="s">
        <v>20</v>
      </c>
      <c r="H13" s="26"/>
      <c r="I13" s="35">
        <v>30</v>
      </c>
      <c r="J13" s="36" t="s">
        <v>17</v>
      </c>
      <c r="K13" s="37" t="s">
        <v>32</v>
      </c>
    </row>
    <row r="14" spans="1:19" s="12" customFormat="1" ht="17.25" customHeight="1">
      <c r="A14" s="31">
        <f t="shared" si="0"/>
        <v>0.6875</v>
      </c>
      <c r="B14" s="32">
        <v>7</v>
      </c>
      <c r="C14" s="23" t="s">
        <v>14</v>
      </c>
      <c r="D14" s="23">
        <v>45</v>
      </c>
      <c r="E14" s="23">
        <v>0</v>
      </c>
      <c r="F14" s="33" t="s">
        <v>24</v>
      </c>
      <c r="G14" s="34" t="s">
        <v>15</v>
      </c>
      <c r="H14" s="26"/>
      <c r="I14" s="35">
        <v>3</v>
      </c>
      <c r="J14" s="36" t="s">
        <v>17</v>
      </c>
      <c r="K14" s="37" t="s">
        <v>33</v>
      </c>
      <c r="Q14"/>
      <c r="R14"/>
      <c r="S14"/>
    </row>
    <row r="15" spans="1:11" s="12" customFormat="1" ht="17.25" customHeight="1">
      <c r="A15" s="31">
        <f t="shared" si="0"/>
        <v>0.71875</v>
      </c>
      <c r="B15" s="32">
        <v>8</v>
      </c>
      <c r="C15" s="23" t="s">
        <v>19</v>
      </c>
      <c r="D15" s="23">
        <v>45</v>
      </c>
      <c r="E15" s="23">
        <v>0</v>
      </c>
      <c r="F15" s="33" t="s">
        <v>21</v>
      </c>
      <c r="G15" s="34" t="s">
        <v>26</v>
      </c>
      <c r="H15" s="26"/>
      <c r="I15" s="35">
        <v>22</v>
      </c>
      <c r="J15" s="36" t="s">
        <v>17</v>
      </c>
      <c r="K15" s="37" t="s">
        <v>25</v>
      </c>
    </row>
    <row r="16" spans="1:11" s="12" customFormat="1" ht="17.25" customHeight="1">
      <c r="A16" s="31">
        <f t="shared" si="0"/>
        <v>0.75</v>
      </c>
      <c r="B16" s="32">
        <v>9</v>
      </c>
      <c r="C16" s="23" t="s">
        <v>14</v>
      </c>
      <c r="D16" s="23">
        <v>45</v>
      </c>
      <c r="E16" s="23">
        <v>0</v>
      </c>
      <c r="F16" s="33" t="s">
        <v>29</v>
      </c>
      <c r="G16" s="34" t="s">
        <v>23</v>
      </c>
      <c r="H16" s="26"/>
      <c r="I16" s="35">
        <v>15</v>
      </c>
      <c r="J16" s="36" t="s">
        <v>17</v>
      </c>
      <c r="K16" s="37" t="s">
        <v>34</v>
      </c>
    </row>
    <row r="17" spans="1:11" s="12" customFormat="1" ht="17.25" customHeight="1">
      <c r="A17" s="38">
        <f t="shared" si="0"/>
        <v>0.78125</v>
      </c>
      <c r="B17" s="39">
        <v>10</v>
      </c>
      <c r="C17" s="40" t="s">
        <v>19</v>
      </c>
      <c r="D17" s="40">
        <v>45</v>
      </c>
      <c r="E17" s="40">
        <v>0</v>
      </c>
      <c r="F17" s="41" t="s">
        <v>27</v>
      </c>
      <c r="G17" s="42" t="s">
        <v>31</v>
      </c>
      <c r="H17" s="26"/>
      <c r="I17" s="43">
        <v>15</v>
      </c>
      <c r="J17" s="44" t="s">
        <v>17</v>
      </c>
      <c r="K17" s="45" t="s">
        <v>35</v>
      </c>
    </row>
    <row r="18" spans="1:11" s="12" customFormat="1" ht="25.5" customHeight="1">
      <c r="A18" s="169">
        <f>A6+1</f>
        <v>44499</v>
      </c>
      <c r="B18" s="169"/>
      <c r="C18" s="169"/>
      <c r="D18" s="169"/>
      <c r="E18" s="169"/>
      <c r="F18" s="169"/>
      <c r="G18" s="46"/>
      <c r="H18" s="17"/>
      <c r="I18" s="16"/>
      <c r="J18" s="16"/>
      <c r="K18" s="16"/>
    </row>
    <row r="19" spans="1:11" s="12" customFormat="1" ht="17.25" customHeight="1">
      <c r="A19" s="47">
        <v>0.4166666666666667</v>
      </c>
      <c r="B19" s="48">
        <v>11</v>
      </c>
      <c r="C19" s="48" t="s">
        <v>14</v>
      </c>
      <c r="D19" s="48">
        <v>45</v>
      </c>
      <c r="E19" s="48">
        <v>0</v>
      </c>
      <c r="F19" s="49" t="s">
        <v>23</v>
      </c>
      <c r="G19" s="50" t="s">
        <v>16</v>
      </c>
      <c r="H19" s="26"/>
      <c r="I19" s="27">
        <v>23</v>
      </c>
      <c r="J19" s="28" t="s">
        <v>17</v>
      </c>
      <c r="K19" s="29" t="s">
        <v>36</v>
      </c>
    </row>
    <row r="20" spans="1:11" ht="17.25" customHeight="1">
      <c r="A20" s="31">
        <f aca="true" t="shared" si="1" ref="A20:A30">A19+TIME(0,D20+E20,0)</f>
        <v>0.4479166666666667</v>
      </c>
      <c r="B20" s="32">
        <f aca="true" t="shared" si="2" ref="B20:B30">B19+1</f>
        <v>12</v>
      </c>
      <c r="C20" s="23" t="s">
        <v>19</v>
      </c>
      <c r="D20" s="23">
        <v>45</v>
      </c>
      <c r="E20" s="23">
        <v>0</v>
      </c>
      <c r="F20" s="33" t="s">
        <v>26</v>
      </c>
      <c r="G20" s="34" t="s">
        <v>31</v>
      </c>
      <c r="H20" s="26"/>
      <c r="I20" s="35">
        <v>17</v>
      </c>
      <c r="J20" s="36" t="s">
        <v>17</v>
      </c>
      <c r="K20" s="37" t="s">
        <v>37</v>
      </c>
    </row>
    <row r="21" spans="1:11" ht="17.25" customHeight="1">
      <c r="A21" s="31">
        <f t="shared" si="1"/>
        <v>0.4791666666666667</v>
      </c>
      <c r="B21" s="32">
        <f t="shared" si="2"/>
        <v>13</v>
      </c>
      <c r="C21" s="23" t="s">
        <v>14</v>
      </c>
      <c r="D21" s="23">
        <v>45</v>
      </c>
      <c r="E21" s="23">
        <v>0</v>
      </c>
      <c r="F21" s="33" t="s">
        <v>24</v>
      </c>
      <c r="G21" s="34" t="s">
        <v>29</v>
      </c>
      <c r="H21" s="26"/>
      <c r="I21" s="35">
        <v>22</v>
      </c>
      <c r="J21" s="36" t="s">
        <v>17</v>
      </c>
      <c r="K21" s="37" t="s">
        <v>30</v>
      </c>
    </row>
    <row r="22" spans="1:11" s="12" customFormat="1" ht="17.25" customHeight="1">
      <c r="A22" s="31">
        <f t="shared" si="1"/>
        <v>0.5104166666666667</v>
      </c>
      <c r="B22" s="32">
        <f t="shared" si="2"/>
        <v>14</v>
      </c>
      <c r="C22" s="23" t="s">
        <v>19</v>
      </c>
      <c r="D22" s="23">
        <v>45</v>
      </c>
      <c r="E22" s="23">
        <v>0</v>
      </c>
      <c r="F22" s="33" t="s">
        <v>21</v>
      </c>
      <c r="G22" s="34" t="s">
        <v>27</v>
      </c>
      <c r="H22" s="26"/>
      <c r="I22" s="35">
        <v>17</v>
      </c>
      <c r="J22" s="36" t="s">
        <v>17</v>
      </c>
      <c r="K22" s="37" t="s">
        <v>36</v>
      </c>
    </row>
    <row r="23" spans="1:11" s="12" customFormat="1" ht="17.25" customHeight="1">
      <c r="A23" s="31">
        <f t="shared" si="1"/>
        <v>0.5416666666666667</v>
      </c>
      <c r="B23" s="32">
        <f t="shared" si="2"/>
        <v>15</v>
      </c>
      <c r="C23" s="23" t="s">
        <v>14</v>
      </c>
      <c r="D23" s="23">
        <v>45</v>
      </c>
      <c r="E23" s="23">
        <v>0</v>
      </c>
      <c r="F23" s="33" t="s">
        <v>15</v>
      </c>
      <c r="G23" s="34" t="s">
        <v>23</v>
      </c>
      <c r="H23" s="26"/>
      <c r="I23" s="35">
        <v>22</v>
      </c>
      <c r="J23" s="36" t="s">
        <v>17</v>
      </c>
      <c r="K23" s="37" t="s">
        <v>38</v>
      </c>
    </row>
    <row r="24" spans="1:11" s="12" customFormat="1" ht="17.25" customHeight="1">
      <c r="A24" s="31">
        <f t="shared" si="1"/>
        <v>0.5729166666666667</v>
      </c>
      <c r="B24" s="32">
        <f t="shared" si="2"/>
        <v>16</v>
      </c>
      <c r="C24" s="23" t="s">
        <v>19</v>
      </c>
      <c r="D24" s="23">
        <v>45</v>
      </c>
      <c r="E24" s="23">
        <v>0</v>
      </c>
      <c r="F24" s="33" t="s">
        <v>20</v>
      </c>
      <c r="G24" s="34" t="s">
        <v>26</v>
      </c>
      <c r="H24" s="26"/>
      <c r="I24" s="35">
        <v>6</v>
      </c>
      <c r="J24" s="36" t="s">
        <v>17</v>
      </c>
      <c r="K24" s="37" t="s">
        <v>39</v>
      </c>
    </row>
    <row r="25" spans="1:11" s="12" customFormat="1" ht="17.25" customHeight="1">
      <c r="A25" s="31">
        <f t="shared" si="1"/>
        <v>0.6041666666666667</v>
      </c>
      <c r="B25" s="32">
        <f t="shared" si="2"/>
        <v>17</v>
      </c>
      <c r="C25" s="23" t="s">
        <v>14</v>
      </c>
      <c r="D25" s="23">
        <v>45</v>
      </c>
      <c r="E25" s="23">
        <v>0</v>
      </c>
      <c r="F25" s="33" t="s">
        <v>16</v>
      </c>
      <c r="G25" s="34" t="s">
        <v>24</v>
      </c>
      <c r="H25" s="26"/>
      <c r="I25" s="35">
        <v>19</v>
      </c>
      <c r="J25" s="36" t="s">
        <v>17</v>
      </c>
      <c r="K25" s="37" t="s">
        <v>38</v>
      </c>
    </row>
    <row r="26" spans="1:11" s="12" customFormat="1" ht="17.25" customHeight="1">
      <c r="A26" s="31">
        <f t="shared" si="1"/>
        <v>0.6354166666666667</v>
      </c>
      <c r="B26" s="32">
        <f t="shared" si="2"/>
        <v>18</v>
      </c>
      <c r="C26" s="23" t="s">
        <v>19</v>
      </c>
      <c r="D26" s="23">
        <v>45</v>
      </c>
      <c r="E26" s="23">
        <v>0</v>
      </c>
      <c r="F26" s="33" t="s">
        <v>31</v>
      </c>
      <c r="G26" s="34" t="s">
        <v>21</v>
      </c>
      <c r="H26" s="26"/>
      <c r="I26" s="35">
        <v>13</v>
      </c>
      <c r="J26" s="36" t="s">
        <v>17</v>
      </c>
      <c r="K26" s="37" t="s">
        <v>18</v>
      </c>
    </row>
    <row r="27" spans="1:11" s="12" customFormat="1" ht="17.25" customHeight="1">
      <c r="A27" s="31">
        <f t="shared" si="1"/>
        <v>0.6666666666666667</v>
      </c>
      <c r="B27" s="32">
        <f t="shared" si="2"/>
        <v>19</v>
      </c>
      <c r="C27" s="23" t="s">
        <v>14</v>
      </c>
      <c r="D27" s="23">
        <v>45</v>
      </c>
      <c r="E27" s="23">
        <v>0</v>
      </c>
      <c r="F27" s="33" t="s">
        <v>29</v>
      </c>
      <c r="G27" s="34" t="s">
        <v>15</v>
      </c>
      <c r="H27" s="26"/>
      <c r="I27" s="35">
        <v>7</v>
      </c>
      <c r="J27" s="36" t="s">
        <v>17</v>
      </c>
      <c r="K27" s="37" t="s">
        <v>40</v>
      </c>
    </row>
    <row r="28" spans="1:19" s="12" customFormat="1" ht="17.25" customHeight="1">
      <c r="A28" s="31">
        <f t="shared" si="1"/>
        <v>0.6979166666666667</v>
      </c>
      <c r="B28" s="32">
        <f t="shared" si="2"/>
        <v>20</v>
      </c>
      <c r="C28" s="23" t="s">
        <v>19</v>
      </c>
      <c r="D28" s="23">
        <v>45</v>
      </c>
      <c r="E28" s="23">
        <v>0</v>
      </c>
      <c r="F28" s="33" t="s">
        <v>27</v>
      </c>
      <c r="G28" s="34" t="s">
        <v>20</v>
      </c>
      <c r="H28" s="26"/>
      <c r="I28" s="35">
        <v>30</v>
      </c>
      <c r="J28" s="36" t="s">
        <v>17</v>
      </c>
      <c r="K28" s="37" t="s">
        <v>41</v>
      </c>
      <c r="Q28"/>
      <c r="R28"/>
      <c r="S28"/>
    </row>
    <row r="29" spans="1:11" s="12" customFormat="1" ht="17.25" customHeight="1">
      <c r="A29" s="31">
        <f t="shared" si="1"/>
        <v>0.7291666666666667</v>
      </c>
      <c r="B29" s="32">
        <f t="shared" si="2"/>
        <v>21</v>
      </c>
      <c r="C29" s="23" t="s">
        <v>42</v>
      </c>
      <c r="D29" s="23">
        <v>45</v>
      </c>
      <c r="E29" s="23">
        <v>0</v>
      </c>
      <c r="F29" s="33" t="s">
        <v>26</v>
      </c>
      <c r="G29" s="34" t="s">
        <v>16</v>
      </c>
      <c r="H29" s="26"/>
      <c r="I29" s="35">
        <v>14</v>
      </c>
      <c r="J29" s="36" t="s">
        <v>17</v>
      </c>
      <c r="K29" s="37" t="s">
        <v>43</v>
      </c>
    </row>
    <row r="30" spans="1:11" s="12" customFormat="1" ht="17.25" customHeight="1">
      <c r="A30" s="38">
        <f t="shared" si="1"/>
        <v>0.7604166666666667</v>
      </c>
      <c r="B30" s="39">
        <f t="shared" si="2"/>
        <v>22</v>
      </c>
      <c r="C30" s="40" t="s">
        <v>44</v>
      </c>
      <c r="D30" s="40">
        <v>45</v>
      </c>
      <c r="E30" s="40">
        <v>0</v>
      </c>
      <c r="F30" s="41" t="s">
        <v>23</v>
      </c>
      <c r="G30" s="42" t="s">
        <v>27</v>
      </c>
      <c r="H30" s="26"/>
      <c r="I30" s="43">
        <v>26</v>
      </c>
      <c r="J30" s="44" t="s">
        <v>17</v>
      </c>
      <c r="K30" s="45" t="s">
        <v>28</v>
      </c>
    </row>
    <row r="31" spans="1:11" ht="29.25" customHeight="1">
      <c r="A31" s="170">
        <f>A18+1</f>
        <v>44500</v>
      </c>
      <c r="B31" s="170"/>
      <c r="C31" s="170"/>
      <c r="D31" s="170"/>
      <c r="E31" s="170"/>
      <c r="F31" s="170"/>
      <c r="G31" s="51"/>
      <c r="H31" s="17"/>
      <c r="I31" s="16"/>
      <c r="J31" s="16"/>
      <c r="K31" s="16"/>
    </row>
    <row r="32" spans="1:11" ht="17.25" customHeight="1">
      <c r="A32" s="47">
        <v>0.375</v>
      </c>
      <c r="B32" s="48">
        <v>23</v>
      </c>
      <c r="C32" s="48" t="s">
        <v>45</v>
      </c>
      <c r="D32" s="48">
        <v>45</v>
      </c>
      <c r="E32" s="48">
        <v>0</v>
      </c>
      <c r="F32" s="49" t="s">
        <v>24</v>
      </c>
      <c r="G32" s="50" t="s">
        <v>20</v>
      </c>
      <c r="H32" s="26"/>
      <c r="I32" s="27">
        <v>30</v>
      </c>
      <c r="J32" s="28" t="s">
        <v>17</v>
      </c>
      <c r="K32" s="29" t="s">
        <v>46</v>
      </c>
    </row>
    <row r="33" spans="1:11" ht="17.25" customHeight="1">
      <c r="A33" s="31">
        <f aca="true" t="shared" si="3" ref="A33:A40">A32+TIME(0,D33+E33,0)</f>
        <v>0.40625</v>
      </c>
      <c r="B33" s="32">
        <f aca="true" t="shared" si="4" ref="B33:B40">B32+1</f>
        <v>24</v>
      </c>
      <c r="C33" s="23" t="s">
        <v>45</v>
      </c>
      <c r="D33" s="23">
        <v>45</v>
      </c>
      <c r="E33" s="23">
        <v>0</v>
      </c>
      <c r="F33" s="33" t="s">
        <v>31</v>
      </c>
      <c r="G33" s="34" t="s">
        <v>29</v>
      </c>
      <c r="H33" s="26"/>
      <c r="I33" s="35">
        <v>16</v>
      </c>
      <c r="J33" s="36" t="s">
        <v>17</v>
      </c>
      <c r="K33" s="37" t="s">
        <v>41</v>
      </c>
    </row>
    <row r="34" spans="1:11" ht="17.25" customHeight="1">
      <c r="A34" s="31">
        <f t="shared" si="3"/>
        <v>0.4375</v>
      </c>
      <c r="B34" s="32">
        <f t="shared" si="4"/>
        <v>25</v>
      </c>
      <c r="C34" s="23" t="s">
        <v>47</v>
      </c>
      <c r="D34" s="23">
        <v>45</v>
      </c>
      <c r="E34" s="23">
        <v>0</v>
      </c>
      <c r="F34" s="33" t="s">
        <v>26</v>
      </c>
      <c r="G34" s="34" t="s">
        <v>27</v>
      </c>
      <c r="H34" s="26"/>
      <c r="I34" s="35">
        <v>13</v>
      </c>
      <c r="J34" s="36" t="s">
        <v>17</v>
      </c>
      <c r="K34" s="37" t="s">
        <v>48</v>
      </c>
    </row>
    <row r="35" spans="1:11" s="54" customFormat="1" ht="17.25" customHeight="1">
      <c r="A35" s="31">
        <f t="shared" si="3"/>
        <v>0.46875</v>
      </c>
      <c r="B35" s="32">
        <f t="shared" si="4"/>
        <v>26</v>
      </c>
      <c r="C35" s="23" t="s">
        <v>49</v>
      </c>
      <c r="D35" s="23">
        <v>45</v>
      </c>
      <c r="E35" s="23">
        <v>0</v>
      </c>
      <c r="F35" s="33" t="s">
        <v>15</v>
      </c>
      <c r="G35" s="34" t="s">
        <v>16</v>
      </c>
      <c r="H35" s="26"/>
      <c r="I35" s="52">
        <v>16</v>
      </c>
      <c r="J35" s="36" t="s">
        <v>17</v>
      </c>
      <c r="K35" s="53" t="s">
        <v>50</v>
      </c>
    </row>
    <row r="36" spans="1:11" ht="17.25" customHeight="1">
      <c r="A36" s="31">
        <f t="shared" si="3"/>
        <v>0.5</v>
      </c>
      <c r="B36" s="32">
        <f t="shared" si="4"/>
        <v>27</v>
      </c>
      <c r="C36" s="23" t="s">
        <v>51</v>
      </c>
      <c r="D36" s="23">
        <v>45</v>
      </c>
      <c r="E36" s="23">
        <v>0</v>
      </c>
      <c r="F36" s="33" t="s">
        <v>21</v>
      </c>
      <c r="G36" s="34" t="s">
        <v>23</v>
      </c>
      <c r="H36" s="26"/>
      <c r="I36" s="35">
        <v>20</v>
      </c>
      <c r="J36" s="36" t="s">
        <v>17</v>
      </c>
      <c r="K36" s="37" t="s">
        <v>52</v>
      </c>
    </row>
    <row r="37" spans="1:11" ht="17.25" customHeight="1">
      <c r="A37" s="31">
        <f t="shared" si="3"/>
        <v>0.53125</v>
      </c>
      <c r="B37" s="32">
        <f t="shared" si="4"/>
        <v>28</v>
      </c>
      <c r="C37" s="23" t="s">
        <v>53</v>
      </c>
      <c r="D37" s="23">
        <v>45</v>
      </c>
      <c r="E37" s="23">
        <v>0</v>
      </c>
      <c r="F37" s="33" t="s">
        <v>20</v>
      </c>
      <c r="G37" s="34" t="s">
        <v>29</v>
      </c>
      <c r="H37" s="26"/>
      <c r="I37" s="35">
        <v>8</v>
      </c>
      <c r="J37" s="36" t="s">
        <v>17</v>
      </c>
      <c r="K37" s="37" t="s">
        <v>54</v>
      </c>
    </row>
    <row r="38" spans="1:11" ht="17.25" customHeight="1">
      <c r="A38" s="31">
        <f t="shared" si="3"/>
        <v>0.5625</v>
      </c>
      <c r="B38" s="32">
        <f t="shared" si="4"/>
        <v>29</v>
      </c>
      <c r="C38" s="23" t="s">
        <v>55</v>
      </c>
      <c r="D38" s="23">
        <v>45</v>
      </c>
      <c r="E38" s="23">
        <v>0</v>
      </c>
      <c r="F38" s="33" t="s">
        <v>56</v>
      </c>
      <c r="G38" s="34" t="s">
        <v>31</v>
      </c>
      <c r="H38" s="26"/>
      <c r="I38" s="35">
        <v>14</v>
      </c>
      <c r="J38" s="36" t="s">
        <v>17</v>
      </c>
      <c r="K38" s="37" t="s">
        <v>43</v>
      </c>
    </row>
    <row r="39" spans="1:11" ht="17.25" customHeight="1">
      <c r="A39" s="31">
        <f t="shared" si="3"/>
        <v>0.59375</v>
      </c>
      <c r="B39" s="32">
        <f t="shared" si="4"/>
        <v>30</v>
      </c>
      <c r="C39" s="23" t="s">
        <v>57</v>
      </c>
      <c r="D39" s="23">
        <v>45</v>
      </c>
      <c r="E39" s="23">
        <v>0</v>
      </c>
      <c r="F39" s="152" t="s">
        <v>23</v>
      </c>
      <c r="G39" s="151" t="s">
        <v>16</v>
      </c>
      <c r="H39" s="26"/>
      <c r="I39" s="35">
        <v>15</v>
      </c>
      <c r="J39" s="36" t="s">
        <v>17</v>
      </c>
      <c r="K39" s="37" t="s">
        <v>35</v>
      </c>
    </row>
    <row r="40" spans="1:11" ht="17.25" customHeight="1">
      <c r="A40" s="38">
        <f t="shared" si="3"/>
        <v>0.625</v>
      </c>
      <c r="B40" s="39">
        <f t="shared" si="4"/>
        <v>31</v>
      </c>
      <c r="C40" s="39" t="s">
        <v>58</v>
      </c>
      <c r="D40" s="39">
        <v>45</v>
      </c>
      <c r="E40" s="39">
        <v>0</v>
      </c>
      <c r="F40" s="153" t="s">
        <v>15</v>
      </c>
      <c r="G40" s="155" t="s">
        <v>21</v>
      </c>
      <c r="H40" s="26"/>
      <c r="I40" s="43">
        <v>21</v>
      </c>
      <c r="J40" s="44" t="s">
        <v>17</v>
      </c>
      <c r="K40" s="45" t="s">
        <v>59</v>
      </c>
    </row>
    <row r="41" spans="6:12" ht="12">
      <c r="F41" s="154"/>
      <c r="G41" s="154"/>
      <c r="L41" s="1"/>
    </row>
    <row r="42" spans="1:12" ht="14.25">
      <c r="A42" s="55">
        <f>A40+TIME(0,45,0)</f>
        <v>0.65625</v>
      </c>
      <c r="B42" s="56" t="s">
        <v>60</v>
      </c>
      <c r="C42" s="55"/>
      <c r="L42" s="1"/>
    </row>
  </sheetData>
  <sheetProtection selectLockedCells="1" selectUnlockedCells="1"/>
  <mergeCells count="4">
    <mergeCell ref="A6:F6"/>
    <mergeCell ref="I7:K7"/>
    <mergeCell ref="A18:F18"/>
    <mergeCell ref="A31:F31"/>
  </mergeCells>
  <printOptions/>
  <pageMargins left="0.5902777777777778" right="0.24027777777777778" top="0.6097222222222223" bottom="0.3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I23" sqref="I23"/>
    </sheetView>
  </sheetViews>
  <sheetFormatPr defaultColWidth="9.140625" defaultRowHeight="12.75"/>
  <cols>
    <col min="1" max="1" width="5.8515625" style="0" customWidth="1"/>
    <col min="2" max="2" width="40.00390625" style="0" customWidth="1"/>
    <col min="3" max="7" width="9.57421875" style="0" customWidth="1"/>
    <col min="8" max="9" width="7.8515625" style="0" customWidth="1"/>
  </cols>
  <sheetData>
    <row r="1" spans="1:5" ht="22.5">
      <c r="A1" s="57"/>
      <c r="B1" s="3" t="str">
        <f>Ajakava!A1</f>
        <v>2021 EESTI KARIKAVÕISTLUSED KÄSIPALLIS</v>
      </c>
      <c r="C1" s="58"/>
      <c r="D1" s="58"/>
      <c r="E1" s="58"/>
    </row>
    <row r="2" spans="1:4" ht="25.5" customHeight="1">
      <c r="A2" s="59"/>
      <c r="B2" s="60" t="str">
        <f>Ajakava!A2</f>
        <v>NOORMEHED C KLASS</v>
      </c>
      <c r="C2" s="61" t="str">
        <f>Ajakava!G2</f>
        <v>sündinud 2007-2009</v>
      </c>
      <c r="D2" s="62"/>
    </row>
    <row r="3" spans="1:7" ht="25.5" customHeight="1">
      <c r="A3" s="59"/>
      <c r="B3" s="60" t="s">
        <v>61</v>
      </c>
      <c r="C3" s="61"/>
      <c r="D3" s="62"/>
      <c r="F3" s="63" t="str">
        <f>Ajakava!G4</f>
        <v>29.10-31.10.2021</v>
      </c>
      <c r="G3" s="64" t="str">
        <f>Ajakava!H4</f>
        <v>PÕLVA</v>
      </c>
    </row>
    <row r="4" spans="1:5" ht="13.5">
      <c r="A4" s="1"/>
      <c r="E4" s="65"/>
    </row>
    <row r="5" spans="1:11" ht="25.5" customHeight="1">
      <c r="A5" s="66"/>
      <c r="B5" s="67" t="s">
        <v>62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179" t="s">
        <v>63</v>
      </c>
      <c r="I5" s="179"/>
      <c r="J5" s="69" t="s">
        <v>64</v>
      </c>
      <c r="K5" s="70" t="s">
        <v>65</v>
      </c>
    </row>
    <row r="6" spans="1:12" ht="16.5" customHeight="1">
      <c r="A6" s="180">
        <v>1</v>
      </c>
      <c r="B6" s="176" t="s">
        <v>66</v>
      </c>
      <c r="C6" s="71"/>
      <c r="D6" s="72">
        <v>2</v>
      </c>
      <c r="E6" s="72">
        <v>2</v>
      </c>
      <c r="F6" s="72">
        <v>2</v>
      </c>
      <c r="G6" s="72">
        <v>2</v>
      </c>
      <c r="H6" s="73"/>
      <c r="I6" s="74"/>
      <c r="J6" s="181">
        <f>SUM(C6:G6)</f>
        <v>8</v>
      </c>
      <c r="K6" s="182" t="s">
        <v>67</v>
      </c>
      <c r="L6" s="75"/>
    </row>
    <row r="7" spans="1:11" ht="15.75" customHeight="1">
      <c r="A7" s="180"/>
      <c r="B7" s="176"/>
      <c r="C7" s="76"/>
      <c r="D7" s="77">
        <v>21</v>
      </c>
      <c r="E7" s="77">
        <v>22</v>
      </c>
      <c r="F7" s="77">
        <v>25</v>
      </c>
      <c r="G7" s="77">
        <v>31</v>
      </c>
      <c r="H7" s="78">
        <f>SUBTOTAL(9,C7:G7)</f>
        <v>99</v>
      </c>
      <c r="I7" s="79">
        <f>SUM(H7-I8)</f>
        <v>64</v>
      </c>
      <c r="J7" s="181"/>
      <c r="K7" s="182"/>
    </row>
    <row r="8" spans="1:11" ht="16.5" customHeight="1">
      <c r="A8" s="180"/>
      <c r="B8" s="176"/>
      <c r="C8" s="80"/>
      <c r="D8" s="81">
        <v>12</v>
      </c>
      <c r="E8" s="81">
        <v>13</v>
      </c>
      <c r="F8" s="81">
        <v>3</v>
      </c>
      <c r="G8" s="81">
        <v>7</v>
      </c>
      <c r="H8" s="82"/>
      <c r="I8" s="83">
        <f>SUBTOTAL(9,C8:G8)</f>
        <v>35</v>
      </c>
      <c r="J8" s="181"/>
      <c r="K8" s="182"/>
    </row>
    <row r="9" spans="1:11" ht="15.75" customHeight="1">
      <c r="A9" s="175">
        <v>2</v>
      </c>
      <c r="B9" s="176" t="s">
        <v>68</v>
      </c>
      <c r="C9" s="84">
        <v>0</v>
      </c>
      <c r="D9" s="85"/>
      <c r="E9" s="72">
        <v>0</v>
      </c>
      <c r="F9" s="72">
        <v>2</v>
      </c>
      <c r="G9" s="72">
        <v>2</v>
      </c>
      <c r="H9" s="73"/>
      <c r="I9" s="74"/>
      <c r="J9" s="177">
        <f>SUM(C9:G9)</f>
        <v>4</v>
      </c>
      <c r="K9" s="178" t="s">
        <v>69</v>
      </c>
    </row>
    <row r="10" spans="1:11" ht="15.75" customHeight="1">
      <c r="A10" s="175"/>
      <c r="B10" s="176"/>
      <c r="C10" s="86">
        <v>12</v>
      </c>
      <c r="D10" s="76"/>
      <c r="E10" s="77">
        <v>15</v>
      </c>
      <c r="F10" s="77">
        <v>19</v>
      </c>
      <c r="G10" s="77">
        <v>22</v>
      </c>
      <c r="H10" s="78">
        <f>SUBTOTAL(9,C10:G10)</f>
        <v>68</v>
      </c>
      <c r="I10" s="79">
        <f>SUM(H10-I11)</f>
        <v>4</v>
      </c>
      <c r="J10" s="177"/>
      <c r="K10" s="178"/>
    </row>
    <row r="11" spans="1:11" ht="16.5" customHeight="1">
      <c r="A11" s="175"/>
      <c r="B11" s="176"/>
      <c r="C11" s="87">
        <v>21</v>
      </c>
      <c r="D11" s="80"/>
      <c r="E11" s="81">
        <v>23</v>
      </c>
      <c r="F11" s="81">
        <v>13</v>
      </c>
      <c r="G11" s="81">
        <v>7</v>
      </c>
      <c r="H11" s="82"/>
      <c r="I11" s="83">
        <f>SUBTOTAL(9,C11:G11)</f>
        <v>64</v>
      </c>
      <c r="J11" s="177"/>
      <c r="K11" s="178"/>
    </row>
    <row r="12" spans="1:11" ht="15.75" customHeight="1">
      <c r="A12" s="175">
        <v>3</v>
      </c>
      <c r="B12" s="176" t="s">
        <v>70</v>
      </c>
      <c r="C12" s="84">
        <v>0</v>
      </c>
      <c r="D12" s="88">
        <v>2</v>
      </c>
      <c r="E12" s="89"/>
      <c r="F12" s="72">
        <v>2</v>
      </c>
      <c r="G12" s="72">
        <v>2</v>
      </c>
      <c r="H12" s="73"/>
      <c r="I12" s="74"/>
      <c r="J12" s="177">
        <f>SUM(C12:G12)</f>
        <v>6</v>
      </c>
      <c r="K12" s="178" t="s">
        <v>71</v>
      </c>
    </row>
    <row r="13" spans="1:11" ht="15.75" customHeight="1">
      <c r="A13" s="175"/>
      <c r="B13" s="176"/>
      <c r="C13" s="86">
        <v>13</v>
      </c>
      <c r="D13" s="90">
        <v>23</v>
      </c>
      <c r="E13" s="91"/>
      <c r="F13" s="77">
        <v>25</v>
      </c>
      <c r="G13" s="77">
        <v>27</v>
      </c>
      <c r="H13" s="78">
        <f>SUBTOTAL(9,C13:G13)</f>
        <v>88</v>
      </c>
      <c r="I13" s="79">
        <f>SUM(H13-I14)</f>
        <v>25</v>
      </c>
      <c r="J13" s="177"/>
      <c r="K13" s="178"/>
    </row>
    <row r="14" spans="1:11" ht="16.5" customHeight="1">
      <c r="A14" s="175"/>
      <c r="B14" s="176"/>
      <c r="C14" s="87">
        <v>22</v>
      </c>
      <c r="D14" s="92">
        <v>15</v>
      </c>
      <c r="E14" s="93"/>
      <c r="F14" s="81">
        <v>11</v>
      </c>
      <c r="G14" s="81">
        <v>15</v>
      </c>
      <c r="H14" s="82"/>
      <c r="I14" s="83">
        <f>SUBTOTAL(9,C14:G14)</f>
        <v>63</v>
      </c>
      <c r="J14" s="177"/>
      <c r="K14" s="178"/>
    </row>
    <row r="15" spans="1:11" ht="15.75" customHeight="1">
      <c r="A15" s="175">
        <v>4</v>
      </c>
      <c r="B15" s="176" t="s">
        <v>72</v>
      </c>
      <c r="C15" s="84">
        <v>0</v>
      </c>
      <c r="D15" s="88">
        <v>0</v>
      </c>
      <c r="E15" s="84">
        <v>0</v>
      </c>
      <c r="F15" s="85"/>
      <c r="G15" s="72">
        <v>2</v>
      </c>
      <c r="H15" s="73"/>
      <c r="I15" s="74"/>
      <c r="J15" s="177">
        <f>SUM(C15:G15)</f>
        <v>2</v>
      </c>
      <c r="K15" s="178" t="s">
        <v>73</v>
      </c>
    </row>
    <row r="16" spans="1:11" ht="15" customHeight="1">
      <c r="A16" s="175"/>
      <c r="B16" s="176"/>
      <c r="C16" s="86">
        <v>3</v>
      </c>
      <c r="D16" s="90">
        <v>13</v>
      </c>
      <c r="E16" s="86">
        <v>11</v>
      </c>
      <c r="F16" s="76"/>
      <c r="G16" s="77">
        <v>22</v>
      </c>
      <c r="H16" s="78">
        <f>SUBTOTAL(9,C16:G16)</f>
        <v>49</v>
      </c>
      <c r="I16" s="79">
        <f>SUM(H16-I17)</f>
        <v>-27</v>
      </c>
      <c r="J16" s="177"/>
      <c r="K16" s="178"/>
    </row>
    <row r="17" spans="1:11" ht="15.75" customHeight="1">
      <c r="A17" s="175"/>
      <c r="B17" s="176"/>
      <c r="C17" s="87">
        <v>25</v>
      </c>
      <c r="D17" s="92">
        <v>19</v>
      </c>
      <c r="E17" s="87">
        <v>25</v>
      </c>
      <c r="F17" s="80"/>
      <c r="G17" s="81">
        <v>7</v>
      </c>
      <c r="H17" s="82"/>
      <c r="I17" s="83">
        <f>SUBTOTAL(9,C17:G17)</f>
        <v>76</v>
      </c>
      <c r="J17" s="177"/>
      <c r="K17" s="178"/>
    </row>
    <row r="18" spans="1:11" ht="15">
      <c r="A18" s="171">
        <v>5</v>
      </c>
      <c r="B18" s="172" t="s">
        <v>74</v>
      </c>
      <c r="C18" s="72">
        <v>0</v>
      </c>
      <c r="D18" s="88">
        <v>0</v>
      </c>
      <c r="E18" s="94">
        <v>0</v>
      </c>
      <c r="F18" s="72">
        <v>0</v>
      </c>
      <c r="G18" s="85"/>
      <c r="H18" s="73"/>
      <c r="I18" s="74"/>
      <c r="J18" s="173">
        <f>SUM(C18:G18)</f>
        <v>0</v>
      </c>
      <c r="K18" s="174" t="s">
        <v>75</v>
      </c>
    </row>
    <row r="19" spans="1:11" ht="15">
      <c r="A19" s="171"/>
      <c r="B19" s="172"/>
      <c r="C19" s="77">
        <v>7</v>
      </c>
      <c r="D19" s="77">
        <v>7</v>
      </c>
      <c r="E19" s="77">
        <v>15</v>
      </c>
      <c r="F19" s="77">
        <v>7</v>
      </c>
      <c r="G19" s="76"/>
      <c r="H19" s="78">
        <f>SUBTOTAL(9,C19:G19)</f>
        <v>36</v>
      </c>
      <c r="I19" s="79">
        <f>SUM(H19-I20)</f>
        <v>-66</v>
      </c>
      <c r="J19" s="173"/>
      <c r="K19" s="174"/>
    </row>
    <row r="20" spans="1:11" ht="15">
      <c r="A20" s="171"/>
      <c r="B20" s="172"/>
      <c r="C20" s="95">
        <v>31</v>
      </c>
      <c r="D20" s="95">
        <v>22</v>
      </c>
      <c r="E20" s="95">
        <v>27</v>
      </c>
      <c r="F20" s="95">
        <v>22</v>
      </c>
      <c r="G20" s="96"/>
      <c r="H20" s="97"/>
      <c r="I20" s="98">
        <f>SUBTOTAL(109,C20:G20)</f>
        <v>102</v>
      </c>
      <c r="J20" s="173"/>
      <c r="K20" s="174"/>
    </row>
    <row r="21" spans="7:9" ht="12.75">
      <c r="G21" s="99" t="str">
        <f>IF(H21&lt;&gt;I21,"! Väravate vahe ei ole õige. Andmete sisestus pooleli või tulemused sisestatud valesti =&gt;&gt;"," ")</f>
        <v> </v>
      </c>
      <c r="H21" s="100">
        <f>SUM(H6:H20)</f>
        <v>340</v>
      </c>
      <c r="I21" s="100">
        <f>I20+I17+I14+I11+I8</f>
        <v>340</v>
      </c>
    </row>
  </sheetData>
  <sheetProtection selectLockedCells="1" selectUnlockedCells="1"/>
  <mergeCells count="21">
    <mergeCell ref="K9:K11"/>
    <mergeCell ref="J15:J17"/>
    <mergeCell ref="K15:K17"/>
    <mergeCell ref="H5:I5"/>
    <mergeCell ref="A6:A8"/>
    <mergeCell ref="B6:B8"/>
    <mergeCell ref="J6:J8"/>
    <mergeCell ref="K6:K8"/>
    <mergeCell ref="A9:A11"/>
    <mergeCell ref="B9:B11"/>
    <mergeCell ref="J9:J11"/>
    <mergeCell ref="A18:A20"/>
    <mergeCell ref="B18:B20"/>
    <mergeCell ref="J18:J20"/>
    <mergeCell ref="K18:K20"/>
    <mergeCell ref="A12:A14"/>
    <mergeCell ref="B12:B14"/>
    <mergeCell ref="J12:J14"/>
    <mergeCell ref="K12:K14"/>
    <mergeCell ref="A15:A17"/>
    <mergeCell ref="B15:B17"/>
  </mergeCells>
  <printOptions/>
  <pageMargins left="0.7479166666666667" right="0.31527777777777777" top="0.6694444444444444" bottom="0.708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7" width="9.421875" style="0" customWidth="1"/>
    <col min="8" max="9" width="7.8515625" style="0" customWidth="1"/>
  </cols>
  <sheetData>
    <row r="1" spans="1:5" ht="22.5">
      <c r="A1" s="57"/>
      <c r="B1" s="3" t="str">
        <f>Ajakava!A1</f>
        <v>2021 EESTI KARIKAVÕISTLUSED KÄSIPALLIS</v>
      </c>
      <c r="C1" s="58"/>
      <c r="D1" s="58"/>
      <c r="E1" s="58"/>
    </row>
    <row r="2" spans="1:5" ht="25.5" customHeight="1">
      <c r="A2" s="59"/>
      <c r="B2" s="60" t="str">
        <f>Ajakava!A2</f>
        <v>NOORMEHED C KLASS</v>
      </c>
      <c r="C2" s="61" t="str">
        <f>Ajakava!G2</f>
        <v>sündinud 2007-2009</v>
      </c>
      <c r="E2" s="101"/>
    </row>
    <row r="3" spans="1:8" ht="25.5" customHeight="1">
      <c r="A3" s="59"/>
      <c r="B3" s="60" t="s">
        <v>76</v>
      </c>
      <c r="C3" s="61"/>
      <c r="E3" s="101"/>
      <c r="G3" s="63" t="str">
        <f>Ajakava!G4</f>
        <v>29.10-31.10.2021</v>
      </c>
      <c r="H3" s="64" t="str">
        <f>Ajakava!H4</f>
        <v>PÕLVA</v>
      </c>
    </row>
    <row r="4" spans="1:4" ht="13.5">
      <c r="A4" s="1"/>
      <c r="D4" s="65"/>
    </row>
    <row r="5" spans="1:11" ht="25.5" customHeight="1">
      <c r="A5" s="66"/>
      <c r="B5" s="67" t="s">
        <v>62</v>
      </c>
      <c r="C5" s="69">
        <v>1</v>
      </c>
      <c r="D5" s="102">
        <v>2</v>
      </c>
      <c r="E5" s="68">
        <v>3</v>
      </c>
      <c r="F5" s="68">
        <v>4</v>
      </c>
      <c r="G5" s="68">
        <v>5</v>
      </c>
      <c r="H5" s="179" t="s">
        <v>63</v>
      </c>
      <c r="I5" s="179"/>
      <c r="J5" s="69" t="s">
        <v>64</v>
      </c>
      <c r="K5" s="70" t="s">
        <v>65</v>
      </c>
    </row>
    <row r="6" spans="1:11" ht="16.5" customHeight="1">
      <c r="A6" s="180">
        <v>1</v>
      </c>
      <c r="B6" s="176" t="s">
        <v>77</v>
      </c>
      <c r="C6" s="103"/>
      <c r="D6" s="94">
        <v>2</v>
      </c>
      <c r="E6" s="72">
        <v>2</v>
      </c>
      <c r="F6" s="72">
        <v>0</v>
      </c>
      <c r="G6" s="72">
        <v>2</v>
      </c>
      <c r="H6" s="73"/>
      <c r="I6" s="74"/>
      <c r="J6" s="181">
        <f>SUM(C6:G6)</f>
        <v>6</v>
      </c>
      <c r="K6" s="182" t="s">
        <v>67</v>
      </c>
    </row>
    <row r="7" spans="1:11" ht="15.75" customHeight="1">
      <c r="A7" s="180"/>
      <c r="B7" s="176"/>
      <c r="C7" s="104"/>
      <c r="D7" s="105">
        <v>17</v>
      </c>
      <c r="E7" s="77">
        <v>22</v>
      </c>
      <c r="F7" s="77">
        <v>12</v>
      </c>
      <c r="G7" s="77">
        <v>28</v>
      </c>
      <c r="H7" s="78">
        <f>SUBTOTAL(9,C7:G7)</f>
        <v>79</v>
      </c>
      <c r="I7" s="79">
        <f>SUM(H7-I8)</f>
        <v>31</v>
      </c>
      <c r="J7" s="181"/>
      <c r="K7" s="182"/>
    </row>
    <row r="8" spans="1:11" ht="16.5" customHeight="1">
      <c r="A8" s="180"/>
      <c r="B8" s="176"/>
      <c r="C8" s="106"/>
      <c r="D8" s="87">
        <v>15</v>
      </c>
      <c r="E8" s="81">
        <v>11</v>
      </c>
      <c r="F8" s="81">
        <v>13</v>
      </c>
      <c r="G8" s="81">
        <v>9</v>
      </c>
      <c r="H8" s="82"/>
      <c r="I8" s="83">
        <f>SUBTOTAL(9,C8:G8)</f>
        <v>48</v>
      </c>
      <c r="J8" s="181"/>
      <c r="K8" s="182"/>
    </row>
    <row r="9" spans="1:11" ht="15.75" customHeight="1">
      <c r="A9" s="175">
        <v>2</v>
      </c>
      <c r="B9" s="176" t="s">
        <v>78</v>
      </c>
      <c r="C9" s="107">
        <v>0</v>
      </c>
      <c r="D9" s="89"/>
      <c r="E9" s="72">
        <v>0</v>
      </c>
      <c r="F9" s="72">
        <v>2</v>
      </c>
      <c r="G9" s="72">
        <v>2</v>
      </c>
      <c r="H9" s="73"/>
      <c r="I9" s="74"/>
      <c r="J9" s="177">
        <f>SUM(C9:G9)</f>
        <v>4</v>
      </c>
      <c r="K9" s="178" t="s">
        <v>69</v>
      </c>
    </row>
    <row r="10" spans="1:11" ht="15.75" customHeight="1">
      <c r="A10" s="175"/>
      <c r="B10" s="176"/>
      <c r="C10" s="90">
        <v>15</v>
      </c>
      <c r="D10" s="91"/>
      <c r="E10" s="77">
        <v>19</v>
      </c>
      <c r="F10" s="77">
        <v>15</v>
      </c>
      <c r="G10" s="77">
        <v>29</v>
      </c>
      <c r="H10" s="78">
        <f>SUBTOTAL(9,C10:G10)</f>
        <v>78</v>
      </c>
      <c r="I10" s="79">
        <f>SUM(H10-I11)</f>
        <v>24</v>
      </c>
      <c r="J10" s="177"/>
      <c r="K10" s="178"/>
    </row>
    <row r="11" spans="1:11" ht="16.5" customHeight="1">
      <c r="A11" s="175"/>
      <c r="B11" s="176"/>
      <c r="C11" s="92">
        <v>17</v>
      </c>
      <c r="D11" s="93"/>
      <c r="E11" s="81">
        <v>20</v>
      </c>
      <c r="F11" s="81">
        <v>14</v>
      </c>
      <c r="G11" s="81">
        <v>3</v>
      </c>
      <c r="H11" s="82"/>
      <c r="I11" s="83">
        <f>SUBTOTAL(9,C11:G11)</f>
        <v>54</v>
      </c>
      <c r="J11" s="177"/>
      <c r="K11" s="178"/>
    </row>
    <row r="12" spans="1:11" ht="16.5" customHeight="1">
      <c r="A12" s="175">
        <v>3</v>
      </c>
      <c r="B12" s="176" t="s">
        <v>79</v>
      </c>
      <c r="C12" s="107">
        <v>0</v>
      </c>
      <c r="D12" s="84">
        <v>2</v>
      </c>
      <c r="E12" s="85"/>
      <c r="F12" s="72">
        <v>2</v>
      </c>
      <c r="G12" s="72">
        <v>2</v>
      </c>
      <c r="H12" s="73"/>
      <c r="I12" s="74"/>
      <c r="J12" s="177">
        <f>SUM(C12:G12)</f>
        <v>6</v>
      </c>
      <c r="K12" s="178" t="s">
        <v>80</v>
      </c>
    </row>
    <row r="13" spans="1:11" ht="16.5" customHeight="1">
      <c r="A13" s="175"/>
      <c r="B13" s="176"/>
      <c r="C13" s="90">
        <v>11</v>
      </c>
      <c r="D13" s="86">
        <v>20</v>
      </c>
      <c r="E13" s="76"/>
      <c r="F13" s="77">
        <v>17</v>
      </c>
      <c r="G13" s="77">
        <v>30</v>
      </c>
      <c r="H13" s="78">
        <f>SUBTOTAL(9,C13:G13)</f>
        <v>78</v>
      </c>
      <c r="I13" s="79">
        <f>SUM(H13-I14)</f>
        <v>15</v>
      </c>
      <c r="J13" s="177"/>
      <c r="K13" s="178"/>
    </row>
    <row r="14" spans="1:11" ht="16.5" customHeight="1">
      <c r="A14" s="175"/>
      <c r="B14" s="176"/>
      <c r="C14" s="92">
        <v>22</v>
      </c>
      <c r="D14" s="87">
        <v>19</v>
      </c>
      <c r="E14" s="80"/>
      <c r="F14" s="81">
        <v>16</v>
      </c>
      <c r="G14" s="81">
        <v>6</v>
      </c>
      <c r="H14" s="82"/>
      <c r="I14" s="83">
        <f>SUBTOTAL(9,C14:G14)</f>
        <v>63</v>
      </c>
      <c r="J14" s="177"/>
      <c r="K14" s="178"/>
    </row>
    <row r="15" spans="1:11" ht="15.75" customHeight="1">
      <c r="A15" s="175">
        <v>4</v>
      </c>
      <c r="B15" s="183" t="s">
        <v>81</v>
      </c>
      <c r="C15" s="88">
        <v>2</v>
      </c>
      <c r="D15" s="94">
        <v>0</v>
      </c>
      <c r="E15" s="72">
        <v>0</v>
      </c>
      <c r="F15" s="85"/>
      <c r="G15" s="72">
        <v>2</v>
      </c>
      <c r="H15" s="73"/>
      <c r="I15" s="74"/>
      <c r="J15" s="177">
        <f>SUM(C15:G15)</f>
        <v>4</v>
      </c>
      <c r="K15" s="178" t="s">
        <v>73</v>
      </c>
    </row>
    <row r="16" spans="1:11" ht="15" customHeight="1">
      <c r="A16" s="175"/>
      <c r="B16" s="183"/>
      <c r="C16" s="90">
        <v>13</v>
      </c>
      <c r="D16" s="86">
        <v>14</v>
      </c>
      <c r="E16" s="77">
        <v>16</v>
      </c>
      <c r="F16" s="76"/>
      <c r="G16" s="77">
        <v>30</v>
      </c>
      <c r="H16" s="78">
        <f>SUBTOTAL(9,C16:G16)</f>
        <v>73</v>
      </c>
      <c r="I16" s="79">
        <f>SUM(H16-I17)</f>
        <v>25</v>
      </c>
      <c r="J16" s="177"/>
      <c r="K16" s="178"/>
    </row>
    <row r="17" spans="1:11" ht="15.75" customHeight="1">
      <c r="A17" s="175"/>
      <c r="B17" s="183"/>
      <c r="C17" s="92">
        <v>12</v>
      </c>
      <c r="D17" s="87">
        <v>15</v>
      </c>
      <c r="E17" s="81">
        <v>17</v>
      </c>
      <c r="F17" s="80"/>
      <c r="G17" s="81">
        <v>4</v>
      </c>
      <c r="H17" s="82"/>
      <c r="I17" s="83">
        <f>SUBTOTAL(9,C17:G17)</f>
        <v>48</v>
      </c>
      <c r="J17" s="177"/>
      <c r="K17" s="178"/>
    </row>
    <row r="18" spans="1:11" ht="15">
      <c r="A18" s="171">
        <v>5</v>
      </c>
      <c r="B18" s="172" t="s">
        <v>82</v>
      </c>
      <c r="C18" s="88">
        <v>0</v>
      </c>
      <c r="D18" s="94">
        <v>0</v>
      </c>
      <c r="E18" s="72">
        <v>0</v>
      </c>
      <c r="F18" s="72">
        <v>0</v>
      </c>
      <c r="G18" s="85"/>
      <c r="H18" s="73"/>
      <c r="I18" s="74"/>
      <c r="J18" s="173">
        <f>SUM(C18:G18)</f>
        <v>0</v>
      </c>
      <c r="K18" s="174" t="s">
        <v>75</v>
      </c>
    </row>
    <row r="19" spans="1:11" ht="15">
      <c r="A19" s="171"/>
      <c r="B19" s="172"/>
      <c r="C19" s="90">
        <v>9</v>
      </c>
      <c r="D19" s="105">
        <v>3</v>
      </c>
      <c r="E19" s="77">
        <v>6</v>
      </c>
      <c r="F19" s="77">
        <v>4</v>
      </c>
      <c r="G19" s="76"/>
      <c r="H19" s="78">
        <f>SUBTOTAL(9,C19:G19)</f>
        <v>22</v>
      </c>
      <c r="I19" s="79">
        <f>SUM(H19-I20)</f>
        <v>-95</v>
      </c>
      <c r="J19" s="173"/>
      <c r="K19" s="174"/>
    </row>
    <row r="20" spans="1:11" ht="15">
      <c r="A20" s="171"/>
      <c r="B20" s="172"/>
      <c r="C20" s="108">
        <v>28</v>
      </c>
      <c r="D20" s="109">
        <v>29</v>
      </c>
      <c r="E20" s="95">
        <v>30</v>
      </c>
      <c r="F20" s="95">
        <v>30</v>
      </c>
      <c r="G20" s="96"/>
      <c r="H20" s="97"/>
      <c r="I20" s="98">
        <f>SUBTOTAL(109,C20:G20)</f>
        <v>117</v>
      </c>
      <c r="J20" s="173"/>
      <c r="K20" s="174"/>
    </row>
    <row r="21" spans="7:9" ht="12.75">
      <c r="G21" s="99" t="str">
        <f>IF(H21&lt;&gt;I21,"! Väravate vahe ei ole õige. Andmete sisestus pooleli või tulemused sisestatud valesti =&gt;&gt;"," ")</f>
        <v> </v>
      </c>
      <c r="H21" s="100">
        <f>SUM(H6:H20)</f>
        <v>330</v>
      </c>
      <c r="I21" s="100">
        <f>I20+I17+I14+I11+I8</f>
        <v>330</v>
      </c>
    </row>
    <row r="26" ht="12">
      <c r="I26" t="s">
        <v>83</v>
      </c>
    </row>
  </sheetData>
  <sheetProtection selectLockedCells="1" selectUnlockedCells="1"/>
  <mergeCells count="21">
    <mergeCell ref="K9:K11"/>
    <mergeCell ref="J15:J17"/>
    <mergeCell ref="K15:K17"/>
    <mergeCell ref="H5:I5"/>
    <mergeCell ref="A6:A8"/>
    <mergeCell ref="B6:B8"/>
    <mergeCell ref="J6:J8"/>
    <mergeCell ref="K6:K8"/>
    <mergeCell ref="A9:A11"/>
    <mergeCell ref="B9:B11"/>
    <mergeCell ref="J9:J11"/>
    <mergeCell ref="A18:A20"/>
    <mergeCell ref="B18:B20"/>
    <mergeCell ref="J18:J20"/>
    <mergeCell ref="K18:K20"/>
    <mergeCell ref="A12:A14"/>
    <mergeCell ref="B12:B14"/>
    <mergeCell ref="J12:J14"/>
    <mergeCell ref="K12:K14"/>
    <mergeCell ref="A15:A17"/>
    <mergeCell ref="B15:B17"/>
  </mergeCells>
  <printOptions/>
  <pageMargins left="0.7479166666666667" right="0.31527777777777777" top="0.6694444444444444" bottom="0.708333333333333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4" width="5.57421875" style="0" customWidth="1"/>
    <col min="5" max="5" width="5.140625" style="0" customWidth="1"/>
    <col min="6" max="8" width="5.57421875" style="0" customWidth="1"/>
    <col min="9" max="9" width="11.7109375" style="0" customWidth="1"/>
    <col min="10" max="10" width="6.140625" style="0" customWidth="1"/>
    <col min="11" max="11" width="5.57421875" style="0" customWidth="1"/>
    <col min="12" max="12" width="5.421875" style="0" customWidth="1"/>
    <col min="13" max="14" width="6.140625" style="0" customWidth="1"/>
    <col min="15" max="15" width="16.140625" style="0" customWidth="1"/>
    <col min="16" max="16" width="6.421875" style="0" customWidth="1"/>
  </cols>
  <sheetData>
    <row r="1" ht="17.25">
      <c r="A1" s="2" t="str">
        <f>Ajakava!A1</f>
        <v>2021 EESTI KARIKAVÕISTLUSED KÄSIPALLIS</v>
      </c>
    </row>
    <row r="2" spans="1:3" ht="15">
      <c r="A2" s="5" t="str">
        <f>Ajakava!A2</f>
        <v>NOORMEHED C KLASS</v>
      </c>
      <c r="C2" s="110" t="str">
        <f>Ajakava!G2</f>
        <v>sündinud 2007-2009</v>
      </c>
    </row>
    <row r="3" spans="1:3" ht="6.75" customHeight="1">
      <c r="A3" s="5"/>
      <c r="C3" s="6"/>
    </row>
    <row r="4" spans="1:6" ht="15">
      <c r="A4" s="5" t="s">
        <v>84</v>
      </c>
      <c r="C4" s="184" t="str">
        <f>Ajakava!G4</f>
        <v>29.10-31.10.2021</v>
      </c>
      <c r="D4" s="184"/>
      <c r="E4" s="184"/>
      <c r="F4" s="5" t="str">
        <f>Ajakava!H4</f>
        <v>PÕLVA</v>
      </c>
    </row>
    <row r="5" ht="12">
      <c r="B5" s="111"/>
    </row>
    <row r="6" ht="13.5" customHeight="1">
      <c r="A6" s="5" t="s">
        <v>85</v>
      </c>
    </row>
    <row r="7" spans="1:10" ht="17.25" customHeight="1">
      <c r="A7" s="112"/>
      <c r="B7" s="113" t="s">
        <v>26</v>
      </c>
      <c r="C7" s="114">
        <v>14</v>
      </c>
      <c r="D7" s="115"/>
      <c r="E7" s="112"/>
      <c r="F7" s="116" t="s">
        <v>15</v>
      </c>
      <c r="G7" s="117"/>
      <c r="H7" s="117"/>
      <c r="I7" s="113"/>
      <c r="J7" s="114">
        <v>16</v>
      </c>
    </row>
    <row r="8" spans="1:10" ht="17.25" customHeight="1">
      <c r="A8" s="118"/>
      <c r="B8" s="119" t="s">
        <v>86</v>
      </c>
      <c r="C8" s="120"/>
      <c r="D8" s="121"/>
      <c r="E8" s="118"/>
      <c r="F8" s="119" t="s">
        <v>87</v>
      </c>
      <c r="G8" s="122"/>
      <c r="H8" s="122"/>
      <c r="I8" s="122"/>
      <c r="J8" s="120"/>
    </row>
    <row r="9" spans="1:16" ht="17.25" customHeight="1">
      <c r="A9" s="123"/>
      <c r="B9" s="124" t="s">
        <v>16</v>
      </c>
      <c r="C9" s="125">
        <v>17</v>
      </c>
      <c r="E9" s="123"/>
      <c r="F9" s="126" t="s">
        <v>16</v>
      </c>
      <c r="G9" s="127"/>
      <c r="H9" s="127"/>
      <c r="I9" s="124"/>
      <c r="J9" s="125">
        <v>8</v>
      </c>
      <c r="K9" s="121"/>
      <c r="L9" s="112"/>
      <c r="M9" s="113" t="s">
        <v>15</v>
      </c>
      <c r="N9" s="117"/>
      <c r="O9" s="117"/>
      <c r="P9" s="114">
        <v>21</v>
      </c>
    </row>
    <row r="10" spans="2:16" ht="17.25" customHeight="1">
      <c r="B10" s="128"/>
      <c r="C10" s="115"/>
      <c r="D10" s="115"/>
      <c r="K10" s="115"/>
      <c r="L10" s="118"/>
      <c r="M10" s="119" t="s">
        <v>88</v>
      </c>
      <c r="N10" s="119"/>
      <c r="O10" s="119"/>
      <c r="P10" s="120"/>
    </row>
    <row r="11" spans="1:16" ht="17.25" customHeight="1">
      <c r="A11" s="112"/>
      <c r="B11" s="113" t="s">
        <v>23</v>
      </c>
      <c r="C11" s="114">
        <v>26</v>
      </c>
      <c r="D11" s="129"/>
      <c r="E11" s="112"/>
      <c r="F11" s="116" t="s">
        <v>21</v>
      </c>
      <c r="G11" s="117"/>
      <c r="H11" s="117"/>
      <c r="I11" s="113"/>
      <c r="J11" s="114">
        <v>20</v>
      </c>
      <c r="K11" s="130"/>
      <c r="L11" s="123"/>
      <c r="M11" s="124" t="s">
        <v>21</v>
      </c>
      <c r="N11" s="127"/>
      <c r="O11" s="127"/>
      <c r="P11" s="125">
        <v>9</v>
      </c>
    </row>
    <row r="12" spans="1:10" ht="17.25" customHeight="1">
      <c r="A12" s="118"/>
      <c r="B12" s="119" t="s">
        <v>89</v>
      </c>
      <c r="C12" s="120"/>
      <c r="D12" s="121"/>
      <c r="E12" s="118"/>
      <c r="F12" s="119" t="s">
        <v>90</v>
      </c>
      <c r="G12" s="122"/>
      <c r="H12" s="122"/>
      <c r="J12" s="120"/>
    </row>
    <row r="13" spans="1:16" ht="17.25" customHeight="1">
      <c r="A13" s="123"/>
      <c r="B13" s="124" t="s">
        <v>27</v>
      </c>
      <c r="C13" s="125">
        <v>19</v>
      </c>
      <c r="E13" s="123"/>
      <c r="F13" s="126" t="s">
        <v>23</v>
      </c>
      <c r="G13" s="127"/>
      <c r="H13" s="127"/>
      <c r="I13" s="124"/>
      <c r="J13" s="125">
        <v>10</v>
      </c>
      <c r="L13" s="112"/>
      <c r="M13" s="113" t="s">
        <v>23</v>
      </c>
      <c r="N13" s="117"/>
      <c r="O13" s="117"/>
      <c r="P13" s="114">
        <v>15</v>
      </c>
    </row>
    <row r="14" spans="1:16" ht="17.25" customHeight="1">
      <c r="A14" s="122"/>
      <c r="B14" s="131"/>
      <c r="C14" s="132"/>
      <c r="D14" s="115"/>
      <c r="L14" s="118"/>
      <c r="M14" s="119" t="s">
        <v>91</v>
      </c>
      <c r="N14" s="119"/>
      <c r="O14" s="119"/>
      <c r="P14" s="120"/>
    </row>
    <row r="15" spans="4:16" ht="17.25" customHeight="1">
      <c r="D15" s="115"/>
      <c r="L15" s="123"/>
      <c r="M15" s="124" t="s">
        <v>16</v>
      </c>
      <c r="N15" s="127"/>
      <c r="O15" s="127"/>
      <c r="P15" s="125">
        <v>14</v>
      </c>
    </row>
    <row r="16" ht="17.25" customHeight="1"/>
    <row r="17" spans="12:16" ht="17.25" customHeight="1">
      <c r="L17" s="112"/>
      <c r="M17" s="113" t="s">
        <v>26</v>
      </c>
      <c r="N17" s="117"/>
      <c r="O17" s="117"/>
      <c r="P17" s="114">
        <v>13</v>
      </c>
    </row>
    <row r="18" spans="5:16" ht="17.25" customHeight="1">
      <c r="E18" s="5" t="s">
        <v>92</v>
      </c>
      <c r="L18" s="118"/>
      <c r="M18" s="119" t="s">
        <v>93</v>
      </c>
      <c r="N18" s="119"/>
      <c r="O18" s="119"/>
      <c r="P18" s="120"/>
    </row>
    <row r="19" spans="5:16" ht="17.25" customHeight="1">
      <c r="E19" s="112"/>
      <c r="F19" s="116" t="s">
        <v>94</v>
      </c>
      <c r="G19" s="117"/>
      <c r="H19" s="117"/>
      <c r="I19" s="113"/>
      <c r="J19" s="114">
        <v>30</v>
      </c>
      <c r="L19" s="123"/>
      <c r="M19" s="124" t="s">
        <v>27</v>
      </c>
      <c r="N19" s="127"/>
      <c r="O19" s="127"/>
      <c r="P19" s="125">
        <v>24</v>
      </c>
    </row>
    <row r="20" spans="5:10" ht="17.25" customHeight="1">
      <c r="E20" s="118"/>
      <c r="F20" s="119" t="s">
        <v>92</v>
      </c>
      <c r="G20" s="122"/>
      <c r="H20" s="122"/>
      <c r="I20" s="122"/>
      <c r="J20" s="120"/>
    </row>
    <row r="21" spans="5:16" ht="17.25" customHeight="1">
      <c r="E21" s="123"/>
      <c r="F21" s="126" t="s">
        <v>20</v>
      </c>
      <c r="G21" s="127"/>
      <c r="H21" s="127"/>
      <c r="I21" s="124"/>
      <c r="J21" s="125">
        <v>3</v>
      </c>
      <c r="K21" s="121"/>
      <c r="L21" s="112"/>
      <c r="M21" s="113" t="s">
        <v>94</v>
      </c>
      <c r="N21" s="117"/>
      <c r="O21" s="117"/>
      <c r="P21" s="114">
        <v>14</v>
      </c>
    </row>
    <row r="22" spans="12:16" ht="17.25" customHeight="1">
      <c r="L22" s="118"/>
      <c r="M22" s="119" t="s">
        <v>95</v>
      </c>
      <c r="N22" s="119"/>
      <c r="O22" s="119"/>
      <c r="P22" s="120"/>
    </row>
    <row r="23" spans="5:16" ht="17.25" customHeight="1">
      <c r="E23" s="112"/>
      <c r="F23" s="116" t="s">
        <v>31</v>
      </c>
      <c r="G23" s="117"/>
      <c r="H23" s="117"/>
      <c r="I23" s="113"/>
      <c r="J23" s="114">
        <v>16</v>
      </c>
      <c r="K23" s="130"/>
      <c r="L23" s="123"/>
      <c r="M23" s="124" t="s">
        <v>31</v>
      </c>
      <c r="N23" s="127"/>
      <c r="O23" s="127"/>
      <c r="P23" s="125">
        <v>17</v>
      </c>
    </row>
    <row r="24" spans="5:10" ht="17.25" customHeight="1">
      <c r="E24" s="118"/>
      <c r="F24" s="119" t="s">
        <v>92</v>
      </c>
      <c r="G24" s="122"/>
      <c r="H24" s="122"/>
      <c r="J24" s="120"/>
    </row>
    <row r="25" spans="5:16" ht="17.25" customHeight="1">
      <c r="E25" s="123"/>
      <c r="F25" s="126" t="s">
        <v>126</v>
      </c>
      <c r="G25" s="127"/>
      <c r="H25" s="127"/>
      <c r="I25" s="124"/>
      <c r="J25" s="125">
        <v>6</v>
      </c>
      <c r="L25" s="112"/>
      <c r="M25" s="113" t="s">
        <v>20</v>
      </c>
      <c r="N25" s="117"/>
      <c r="O25" s="117"/>
      <c r="P25" s="114">
        <v>8</v>
      </c>
    </row>
    <row r="26" spans="12:16" ht="17.25" customHeight="1">
      <c r="L26" s="118"/>
      <c r="M26" s="119" t="s">
        <v>96</v>
      </c>
      <c r="N26" s="119"/>
      <c r="O26" s="119"/>
      <c r="P26" s="120"/>
    </row>
    <row r="27" spans="12:16" ht="17.25" customHeight="1">
      <c r="L27" s="123"/>
      <c r="M27" s="124" t="s">
        <v>29</v>
      </c>
      <c r="N27" s="127"/>
      <c r="O27" s="127"/>
      <c r="P27" s="125">
        <v>21</v>
      </c>
    </row>
    <row r="34" ht="15.75" customHeight="1"/>
  </sheetData>
  <sheetProtection selectLockedCells="1" selectUnlockedCells="1"/>
  <mergeCells count="1">
    <mergeCell ref="C4:E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3">
      <selection activeCell="M21" sqref="M21"/>
    </sheetView>
  </sheetViews>
  <sheetFormatPr defaultColWidth="9.140625" defaultRowHeight="12.75"/>
  <cols>
    <col min="1" max="1" width="7.8515625" style="133" customWidth="1"/>
    <col min="2" max="2" width="22.421875" style="133" customWidth="1"/>
    <col min="3" max="3" width="1.421875" style="133" customWidth="1"/>
    <col min="4" max="4" width="7.8515625" style="133" customWidth="1"/>
    <col min="5" max="5" width="22.57421875" style="133" customWidth="1"/>
    <col min="6" max="6" width="1.1484375" style="133" customWidth="1"/>
    <col min="7" max="7" width="8.57421875" style="133" customWidth="1"/>
    <col min="8" max="8" width="25.00390625" style="133" customWidth="1"/>
    <col min="9" max="16384" width="9.140625" style="133" customWidth="1"/>
  </cols>
  <sheetData>
    <row r="1" ht="18">
      <c r="A1" s="134" t="str">
        <f>Ajakava!A1</f>
        <v>2021 EESTI KARIKAVÕISTLUSED KÄSIPALLIS</v>
      </c>
    </row>
    <row r="2" spans="1:7" ht="18">
      <c r="A2" s="134" t="str">
        <f>Ajakava!A2</f>
        <v>NOORMEHED C KLASS</v>
      </c>
      <c r="E2" s="135" t="str">
        <f>Ajakava!G4</f>
        <v>29.10-31.10.2021</v>
      </c>
      <c r="F2" s="136"/>
      <c r="G2" s="136" t="str">
        <f>Ajakava!H4</f>
        <v>PÕLVA</v>
      </c>
    </row>
    <row r="3" spans="1:7" ht="14.25">
      <c r="A3" s="137" t="str">
        <f>Ajakava!G2</f>
        <v>sündinud 2007-2009</v>
      </c>
      <c r="E3" s="135"/>
      <c r="F3" s="136"/>
      <c r="G3" s="136"/>
    </row>
    <row r="5" spans="1:3" ht="14.25">
      <c r="A5" s="192" t="s">
        <v>97</v>
      </c>
      <c r="B5" s="192"/>
      <c r="C5" s="192"/>
    </row>
    <row r="6" spans="1:8" ht="15">
      <c r="A6" s="138"/>
      <c r="B6" s="139" t="s">
        <v>98</v>
      </c>
      <c r="C6" s="138"/>
      <c r="D6" s="193" t="s">
        <v>99</v>
      </c>
      <c r="E6" s="193"/>
      <c r="F6" s="140"/>
      <c r="G6" s="194" t="s">
        <v>100</v>
      </c>
      <c r="H6" s="194"/>
    </row>
    <row r="7" spans="1:8" ht="12.75">
      <c r="A7" s="141" t="s">
        <v>101</v>
      </c>
      <c r="B7" s="187" t="s">
        <v>15</v>
      </c>
      <c r="C7" s="187"/>
      <c r="D7" s="187" t="s">
        <v>102</v>
      </c>
      <c r="E7" s="187"/>
      <c r="G7" s="187" t="s">
        <v>129</v>
      </c>
      <c r="H7" s="187"/>
    </row>
    <row r="8" spans="1:8" ht="12.75">
      <c r="A8" s="141" t="s">
        <v>103</v>
      </c>
      <c r="B8" s="187" t="s">
        <v>21</v>
      </c>
      <c r="C8" s="187"/>
      <c r="D8" s="187" t="s">
        <v>127</v>
      </c>
      <c r="E8" s="187"/>
      <c r="G8" s="187" t="s">
        <v>130</v>
      </c>
      <c r="H8" s="187"/>
    </row>
    <row r="9" spans="1:8" ht="12.75">
      <c r="A9" s="141" t="s">
        <v>104</v>
      </c>
      <c r="B9" s="187" t="s">
        <v>23</v>
      </c>
      <c r="C9" s="187"/>
      <c r="D9" s="187" t="s">
        <v>23</v>
      </c>
      <c r="E9" s="187"/>
      <c r="G9" s="187" t="s">
        <v>105</v>
      </c>
      <c r="H9" s="187"/>
    </row>
    <row r="10" spans="1:8" ht="12.75">
      <c r="A10" s="141" t="s">
        <v>73</v>
      </c>
      <c r="B10" s="187" t="s">
        <v>16</v>
      </c>
      <c r="C10" s="187"/>
      <c r="D10" s="187" t="s">
        <v>106</v>
      </c>
      <c r="E10" s="187"/>
      <c r="G10" s="187" t="s">
        <v>131</v>
      </c>
      <c r="H10" s="187"/>
    </row>
    <row r="11" spans="1:8" ht="12.75">
      <c r="A11" s="141" t="s">
        <v>75</v>
      </c>
      <c r="B11" s="187" t="s">
        <v>27</v>
      </c>
      <c r="C11" s="187"/>
      <c r="D11" s="187" t="s">
        <v>107</v>
      </c>
      <c r="E11" s="187"/>
      <c r="G11" s="187" t="s">
        <v>108</v>
      </c>
      <c r="H11" s="187"/>
    </row>
    <row r="12" spans="1:8" ht="12.75">
      <c r="A12" s="141" t="s">
        <v>109</v>
      </c>
      <c r="B12" s="187" t="s">
        <v>26</v>
      </c>
      <c r="C12" s="187"/>
      <c r="D12" s="187" t="s">
        <v>110</v>
      </c>
      <c r="E12" s="187"/>
      <c r="G12" s="187" t="s">
        <v>111</v>
      </c>
      <c r="H12" s="187"/>
    </row>
    <row r="13" spans="1:8" ht="12.75">
      <c r="A13" s="141" t="s">
        <v>112</v>
      </c>
      <c r="B13" s="187" t="s">
        <v>31</v>
      </c>
      <c r="C13" s="187"/>
      <c r="D13" s="187" t="s">
        <v>128</v>
      </c>
      <c r="E13" s="187"/>
      <c r="G13" s="187" t="s">
        <v>113</v>
      </c>
      <c r="H13" s="187"/>
    </row>
    <row r="14" spans="1:8" ht="12.75">
      <c r="A14" s="141" t="s">
        <v>114</v>
      </c>
      <c r="B14" s="187" t="s">
        <v>94</v>
      </c>
      <c r="C14" s="187"/>
      <c r="D14" s="187" t="s">
        <v>115</v>
      </c>
      <c r="E14" s="187"/>
      <c r="G14" s="187" t="s">
        <v>116</v>
      </c>
      <c r="H14" s="187"/>
    </row>
    <row r="15" spans="1:8" ht="12.75">
      <c r="A15" s="141" t="s">
        <v>117</v>
      </c>
      <c r="B15" s="187" t="s">
        <v>29</v>
      </c>
      <c r="C15" s="187"/>
      <c r="D15" s="187" t="s">
        <v>118</v>
      </c>
      <c r="E15" s="187"/>
      <c r="G15" s="187" t="s">
        <v>132</v>
      </c>
      <c r="H15" s="187"/>
    </row>
    <row r="16" spans="1:8" ht="12.75">
      <c r="A16" s="141" t="s">
        <v>119</v>
      </c>
      <c r="B16" s="187" t="s">
        <v>20</v>
      </c>
      <c r="C16" s="187"/>
      <c r="D16" s="187" t="s">
        <v>102</v>
      </c>
      <c r="E16" s="187"/>
      <c r="G16" s="187" t="s">
        <v>120</v>
      </c>
      <c r="H16" s="187"/>
    </row>
    <row r="17" ht="12.75">
      <c r="A17" s="141"/>
    </row>
    <row r="18" spans="1:8" ht="7.5" customHeight="1">
      <c r="A18" s="143"/>
      <c r="B18" s="143"/>
      <c r="D18" s="143"/>
      <c r="E18" s="143"/>
      <c r="G18" s="143"/>
      <c r="H18" s="143"/>
    </row>
    <row r="19" spans="1:10" ht="20.25">
      <c r="A19" s="144" t="s">
        <v>67</v>
      </c>
      <c r="B19" s="145" t="str">
        <f>IF(B7&gt;0,B7,"")</f>
        <v>Põlva KPK/Põlva SK</v>
      </c>
      <c r="D19" s="144" t="s">
        <v>80</v>
      </c>
      <c r="E19" s="145" t="str">
        <f>IF(B8&gt;0,B8,"")</f>
        <v>Viljandi KK/Viljandi SK/Pärnu</v>
      </c>
      <c r="G19" s="144" t="s">
        <v>69</v>
      </c>
      <c r="H19" s="145" t="str">
        <f>IF(B9&gt;0,B9,"")</f>
        <v>Tallinna Käsipalliakadeemia</v>
      </c>
      <c r="J19" s="142"/>
    </row>
    <row r="20" spans="1:10" ht="14.25">
      <c r="A20" s="146">
        <v>1</v>
      </c>
      <c r="B20" s="147" t="s">
        <v>135</v>
      </c>
      <c r="D20" s="146">
        <v>1</v>
      </c>
      <c r="E20" s="147" t="s">
        <v>157</v>
      </c>
      <c r="G20" s="146">
        <v>1</v>
      </c>
      <c r="H20" s="147" t="s">
        <v>137</v>
      </c>
      <c r="J20" s="142"/>
    </row>
    <row r="21" spans="1:10" ht="14.25">
      <c r="A21" s="146">
        <v>2</v>
      </c>
      <c r="B21" s="147" t="s">
        <v>149</v>
      </c>
      <c r="D21" s="146">
        <v>2</v>
      </c>
      <c r="E21" s="147" t="s">
        <v>158</v>
      </c>
      <c r="G21" s="146">
        <v>2</v>
      </c>
      <c r="H21" s="147" t="s">
        <v>169</v>
      </c>
      <c r="J21" s="142"/>
    </row>
    <row r="22" spans="1:10" ht="14.25">
      <c r="A22" s="146">
        <v>3</v>
      </c>
      <c r="B22" s="147" t="s">
        <v>133</v>
      </c>
      <c r="D22" s="146">
        <v>3</v>
      </c>
      <c r="E22" s="147" t="s">
        <v>159</v>
      </c>
      <c r="G22" s="146">
        <v>3</v>
      </c>
      <c r="H22" s="147" t="s">
        <v>170</v>
      </c>
      <c r="J22" s="142"/>
    </row>
    <row r="23" spans="1:10" ht="14.25">
      <c r="A23" s="146">
        <v>4</v>
      </c>
      <c r="B23" s="147" t="s">
        <v>150</v>
      </c>
      <c r="D23" s="146">
        <v>4</v>
      </c>
      <c r="E23" s="147" t="s">
        <v>160</v>
      </c>
      <c r="G23" s="146">
        <v>4</v>
      </c>
      <c r="H23" s="147" t="s">
        <v>171</v>
      </c>
      <c r="J23" s="142"/>
    </row>
    <row r="24" spans="1:10" ht="14.25">
      <c r="A24" s="146">
        <v>5</v>
      </c>
      <c r="B24" s="147" t="s">
        <v>151</v>
      </c>
      <c r="D24" s="146">
        <v>5</v>
      </c>
      <c r="E24" s="147" t="s">
        <v>161</v>
      </c>
      <c r="G24" s="146">
        <v>5</v>
      </c>
      <c r="H24" s="147" t="s">
        <v>172</v>
      </c>
      <c r="J24" s="142"/>
    </row>
    <row r="25" spans="1:10" ht="14.25">
      <c r="A25" s="146">
        <v>6</v>
      </c>
      <c r="B25" s="147" t="s">
        <v>152</v>
      </c>
      <c r="D25" s="146">
        <v>6</v>
      </c>
      <c r="E25" s="147" t="s">
        <v>168</v>
      </c>
      <c r="G25" s="146">
        <v>6</v>
      </c>
      <c r="H25" s="147" t="s">
        <v>173</v>
      </c>
      <c r="J25" s="142"/>
    </row>
    <row r="26" spans="1:10" ht="14.25">
      <c r="A26" s="146">
        <v>7</v>
      </c>
      <c r="B26" s="147" t="s">
        <v>153</v>
      </c>
      <c r="D26" s="146">
        <v>7</v>
      </c>
      <c r="E26" s="147" t="s">
        <v>136</v>
      </c>
      <c r="G26" s="146">
        <v>7</v>
      </c>
      <c r="H26" s="147" t="s">
        <v>174</v>
      </c>
      <c r="J26" s="142"/>
    </row>
    <row r="27" spans="1:10" ht="14.25">
      <c r="A27" s="146">
        <v>8</v>
      </c>
      <c r="B27" s="147" t="s">
        <v>154</v>
      </c>
      <c r="D27" s="146">
        <v>8</v>
      </c>
      <c r="E27" s="147" t="s">
        <v>162</v>
      </c>
      <c r="G27" s="146">
        <v>8</v>
      </c>
      <c r="H27" s="147" t="s">
        <v>175</v>
      </c>
      <c r="J27" s="142"/>
    </row>
    <row r="28" spans="1:10" ht="14.25">
      <c r="A28" s="146">
        <v>9</v>
      </c>
      <c r="B28" s="147" t="s">
        <v>155</v>
      </c>
      <c r="D28" s="146">
        <v>9</v>
      </c>
      <c r="E28" s="147" t="s">
        <v>163</v>
      </c>
      <c r="G28" s="146">
        <v>9</v>
      </c>
      <c r="H28" s="147" t="s">
        <v>176</v>
      </c>
      <c r="J28" s="142"/>
    </row>
    <row r="29" spans="1:10" ht="14.25">
      <c r="A29" s="146">
        <v>10</v>
      </c>
      <c r="B29" s="147" t="s">
        <v>156</v>
      </c>
      <c r="D29" s="146">
        <v>10</v>
      </c>
      <c r="E29" s="147" t="s">
        <v>164</v>
      </c>
      <c r="G29" s="146">
        <v>10</v>
      </c>
      <c r="H29" s="147" t="s">
        <v>177</v>
      </c>
      <c r="J29" s="142"/>
    </row>
    <row r="30" spans="1:10" ht="15" thickBot="1">
      <c r="A30" s="146">
        <v>11</v>
      </c>
      <c r="B30" s="147" t="s">
        <v>134</v>
      </c>
      <c r="D30" s="146">
        <v>11</v>
      </c>
      <c r="E30" s="147" t="s">
        <v>165</v>
      </c>
      <c r="G30" s="157" t="s">
        <v>121</v>
      </c>
      <c r="H30" s="158" t="s">
        <v>105</v>
      </c>
      <c r="J30" s="142"/>
    </row>
    <row r="31" spans="1:10" ht="15" thickTop="1">
      <c r="A31" s="165" t="s">
        <v>121</v>
      </c>
      <c r="B31" s="163" t="s">
        <v>145</v>
      </c>
      <c r="D31" s="146">
        <v>12</v>
      </c>
      <c r="E31" s="147" t="s">
        <v>166</v>
      </c>
      <c r="G31" s="156"/>
      <c r="H31" s="142"/>
      <c r="J31" s="142"/>
    </row>
    <row r="32" spans="1:8" ht="15" thickBot="1">
      <c r="A32" s="166" t="s">
        <v>121</v>
      </c>
      <c r="B32" s="164" t="s">
        <v>146</v>
      </c>
      <c r="D32" s="146">
        <v>13</v>
      </c>
      <c r="E32" s="147" t="s">
        <v>167</v>
      </c>
      <c r="G32" s="156"/>
      <c r="H32" s="142"/>
    </row>
    <row r="33" spans="1:8" ht="13.5" thickTop="1">
      <c r="A33" s="150"/>
      <c r="B33" s="142"/>
      <c r="D33" s="159" t="s">
        <v>121</v>
      </c>
      <c r="E33" s="160" t="s">
        <v>147</v>
      </c>
      <c r="G33" s="150"/>
      <c r="H33" s="142"/>
    </row>
    <row r="34" spans="1:8" ht="13.5" thickBot="1">
      <c r="A34" s="150"/>
      <c r="B34" s="142"/>
      <c r="D34" s="161" t="s">
        <v>121</v>
      </c>
      <c r="E34" s="162" t="s">
        <v>148</v>
      </c>
      <c r="G34" s="150"/>
      <c r="H34" s="142"/>
    </row>
    <row r="35" ht="13.5" thickTop="1"/>
    <row r="36" spans="1:2" ht="15">
      <c r="A36" s="148" t="s">
        <v>122</v>
      </c>
      <c r="B36" s="148"/>
    </row>
    <row r="37" spans="1:9" ht="15">
      <c r="A37" s="148"/>
      <c r="B37" s="139" t="s">
        <v>123</v>
      </c>
      <c r="D37" s="191" t="s">
        <v>98</v>
      </c>
      <c r="E37" s="191"/>
      <c r="H37" s="185"/>
      <c r="I37" s="185"/>
    </row>
    <row r="38" spans="1:9" ht="12.75">
      <c r="A38" s="141" t="s">
        <v>101</v>
      </c>
      <c r="B38" s="185" t="s">
        <v>135</v>
      </c>
      <c r="C38" s="185"/>
      <c r="D38" s="187" t="s">
        <v>15</v>
      </c>
      <c r="E38" s="187"/>
      <c r="H38" s="185"/>
      <c r="I38" s="185"/>
    </row>
    <row r="39" spans="1:9" ht="12.75">
      <c r="A39" s="141" t="s">
        <v>103</v>
      </c>
      <c r="B39" s="185" t="s">
        <v>136</v>
      </c>
      <c r="C39" s="185"/>
      <c r="D39" s="187" t="s">
        <v>21</v>
      </c>
      <c r="E39" s="187"/>
      <c r="H39" s="185"/>
      <c r="I39" s="185"/>
    </row>
    <row r="40" spans="1:9" ht="12.75">
      <c r="A40" s="141" t="s">
        <v>104</v>
      </c>
      <c r="B40" s="185" t="s">
        <v>137</v>
      </c>
      <c r="C40" s="185"/>
      <c r="D40" s="187" t="s">
        <v>23</v>
      </c>
      <c r="E40" s="187"/>
      <c r="H40" s="185"/>
      <c r="I40" s="185"/>
    </row>
    <row r="41" spans="1:9" ht="12.75">
      <c r="A41" s="141" t="s">
        <v>73</v>
      </c>
      <c r="B41" s="185" t="s">
        <v>138</v>
      </c>
      <c r="C41" s="185"/>
      <c r="D41" s="187" t="s">
        <v>16</v>
      </c>
      <c r="E41" s="187"/>
      <c r="H41" s="185"/>
      <c r="I41" s="185"/>
    </row>
    <row r="42" spans="1:9" ht="12.75">
      <c r="A42" s="141" t="s">
        <v>75</v>
      </c>
      <c r="B42" s="185" t="s">
        <v>139</v>
      </c>
      <c r="C42" s="185"/>
      <c r="D42" s="187" t="s">
        <v>27</v>
      </c>
      <c r="E42" s="187"/>
      <c r="H42" s="185"/>
      <c r="I42" s="185"/>
    </row>
    <row r="43" spans="1:9" ht="12.75">
      <c r="A43" s="141" t="s">
        <v>109</v>
      </c>
      <c r="B43" s="185" t="s">
        <v>140</v>
      </c>
      <c r="C43" s="185"/>
      <c r="D43" s="187" t="s">
        <v>26</v>
      </c>
      <c r="E43" s="187"/>
      <c r="H43" s="185"/>
      <c r="I43" s="185"/>
    </row>
    <row r="44" spans="1:9" ht="12.75">
      <c r="A44" s="141" t="s">
        <v>112</v>
      </c>
      <c r="B44" s="185" t="s">
        <v>141</v>
      </c>
      <c r="C44" s="185"/>
      <c r="D44" s="187" t="s">
        <v>31</v>
      </c>
      <c r="E44" s="187"/>
      <c r="H44" s="185"/>
      <c r="I44" s="185"/>
    </row>
    <row r="45" spans="1:9" ht="12.75">
      <c r="A45" s="141" t="s">
        <v>114</v>
      </c>
      <c r="B45" s="185" t="s">
        <v>142</v>
      </c>
      <c r="C45" s="185"/>
      <c r="D45" s="187" t="s">
        <v>94</v>
      </c>
      <c r="E45" s="187"/>
      <c r="H45" s="185"/>
      <c r="I45" s="185"/>
    </row>
    <row r="46" spans="1:9" ht="12.75">
      <c r="A46" s="141" t="s">
        <v>117</v>
      </c>
      <c r="B46" s="185" t="s">
        <v>143</v>
      </c>
      <c r="C46" s="185"/>
      <c r="D46" s="187" t="s">
        <v>29</v>
      </c>
      <c r="E46" s="187"/>
      <c r="H46" s="185"/>
      <c r="I46" s="185"/>
    </row>
    <row r="47" spans="1:5" ht="12.75">
      <c r="A47" s="141" t="s">
        <v>119</v>
      </c>
      <c r="B47" s="185" t="s">
        <v>144</v>
      </c>
      <c r="C47" s="185"/>
      <c r="D47" s="187" t="s">
        <v>20</v>
      </c>
      <c r="E47" s="187"/>
    </row>
    <row r="48" spans="1:8" ht="15">
      <c r="A48" s="149"/>
      <c r="B48" s="188"/>
      <c r="C48" s="188"/>
      <c r="D48" s="189"/>
      <c r="E48" s="189"/>
      <c r="F48" s="143"/>
      <c r="G48" s="143"/>
      <c r="H48" s="143"/>
    </row>
    <row r="49" spans="3:8" ht="12.75">
      <c r="C49" s="190" t="s">
        <v>123</v>
      </c>
      <c r="D49" s="190"/>
      <c r="E49" s="190"/>
      <c r="F49" s="190"/>
      <c r="G49" s="190" t="s">
        <v>98</v>
      </c>
      <c r="H49" s="190"/>
    </row>
    <row r="50" spans="1:8" s="148" customFormat="1" ht="15">
      <c r="A50" s="186" t="s">
        <v>124</v>
      </c>
      <c r="B50" s="186"/>
      <c r="C50" s="187" t="s">
        <v>133</v>
      </c>
      <c r="D50" s="187"/>
      <c r="E50" s="187"/>
      <c r="F50" s="187"/>
      <c r="G50" s="187" t="s">
        <v>15</v>
      </c>
      <c r="H50" s="187"/>
    </row>
    <row r="51" spans="1:8" s="148" customFormat="1" ht="15">
      <c r="A51" s="186" t="s">
        <v>125</v>
      </c>
      <c r="B51" s="186"/>
      <c r="C51" s="187" t="s">
        <v>134</v>
      </c>
      <c r="D51" s="187"/>
      <c r="E51" s="187"/>
      <c r="F51" s="187"/>
      <c r="G51" s="187" t="s">
        <v>15</v>
      </c>
      <c r="H51" s="187"/>
    </row>
    <row r="52" spans="1:8" ht="12.75">
      <c r="A52" s="143"/>
      <c r="B52" s="143"/>
      <c r="C52" s="143"/>
      <c r="D52" s="143"/>
      <c r="E52" s="143"/>
      <c r="F52" s="143"/>
      <c r="G52" s="143"/>
      <c r="H52" s="143"/>
    </row>
  </sheetData>
  <sheetProtection selectLockedCells="1" selectUnlockedCells="1"/>
  <mergeCells count="74">
    <mergeCell ref="A5:C5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H43:I43"/>
    <mergeCell ref="B48:C48"/>
    <mergeCell ref="D48:E48"/>
    <mergeCell ref="C49:F49"/>
    <mergeCell ref="G49:H49"/>
    <mergeCell ref="A50:B50"/>
    <mergeCell ref="C50:F50"/>
    <mergeCell ref="G50:H50"/>
    <mergeCell ref="B45:C45"/>
    <mergeCell ref="D45:E45"/>
    <mergeCell ref="H37:I37"/>
    <mergeCell ref="H38:I38"/>
    <mergeCell ref="H39:I39"/>
    <mergeCell ref="H40:I40"/>
    <mergeCell ref="H41:I41"/>
    <mergeCell ref="H42:I42"/>
    <mergeCell ref="H44:I44"/>
    <mergeCell ref="H45:I45"/>
    <mergeCell ref="H46:I46"/>
    <mergeCell ref="A51:B51"/>
    <mergeCell ref="C51:F51"/>
    <mergeCell ref="G51:H51"/>
    <mergeCell ref="B46:C46"/>
    <mergeCell ref="D46:E46"/>
    <mergeCell ref="B47:C47"/>
    <mergeCell ref="D47:E47"/>
  </mergeCells>
  <printOptions/>
  <pageMargins left="0.75" right="0.1798611111111111" top="0.5298611111111111" bottom="0.2201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2021-10-31T16:37:18Z</dcterms:modified>
  <cp:category/>
  <cp:version/>
  <cp:contentType/>
  <cp:contentStatus/>
</cp:coreProperties>
</file>